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50" windowWidth="20115" windowHeight="7365"/>
  </bookViews>
  <sheets>
    <sheet name="ĐK2019" sheetId="2" r:id="rId1"/>
    <sheet name="Rasoat" sheetId="5" r:id="rId2"/>
    <sheet name="KQTH2018" sheetId="1" r:id="rId3"/>
    <sheet name="2018 chuyen sang 2019" sheetId="3" r:id="rId4"/>
    <sheet name="Xong2018" sheetId="4" r:id="rId5"/>
  </sheets>
  <definedNames>
    <definedName name="__CON1" localSheetId="3">#REF!</definedName>
    <definedName name="__CON1" localSheetId="0">#REF!</definedName>
    <definedName name="__CON1" localSheetId="1">#REF!</definedName>
    <definedName name="__CON1" localSheetId="4">#REF!</definedName>
    <definedName name="__CON1">#REF!</definedName>
    <definedName name="__CON2" localSheetId="3">#REF!</definedName>
    <definedName name="__CON2" localSheetId="0">#REF!</definedName>
    <definedName name="__CON2" localSheetId="1">#REF!</definedName>
    <definedName name="__CON2" localSheetId="4">#REF!</definedName>
    <definedName name="__CON2">#REF!</definedName>
    <definedName name="__NET2" localSheetId="3">#REF!</definedName>
    <definedName name="__NET2" localSheetId="0">#REF!</definedName>
    <definedName name="__NET2" localSheetId="1">#REF!</definedName>
    <definedName name="__NET2" localSheetId="4">#REF!</definedName>
    <definedName name="__NET2">#REF!</definedName>
    <definedName name="_1">#N/A</definedName>
    <definedName name="_1000A01">#N/A</definedName>
    <definedName name="_2">#N/A</definedName>
    <definedName name="_btm10" localSheetId="3">#REF!</definedName>
    <definedName name="_btm10" localSheetId="0">#REF!</definedName>
    <definedName name="_btm10" localSheetId="2">#REF!</definedName>
    <definedName name="_btm10" localSheetId="1">#REF!</definedName>
    <definedName name="_btm10" localSheetId="4">#REF!</definedName>
    <definedName name="_btm10">#REF!</definedName>
    <definedName name="_CON1" localSheetId="3">#REF!</definedName>
    <definedName name="_CON1" localSheetId="0">#REF!</definedName>
    <definedName name="_CON1" localSheetId="2">#REF!</definedName>
    <definedName name="_CON1" localSheetId="1">#REF!</definedName>
    <definedName name="_CON1" localSheetId="4">#REF!</definedName>
    <definedName name="_CON1">#REF!</definedName>
    <definedName name="_CON2" localSheetId="3">#REF!</definedName>
    <definedName name="_CON2" localSheetId="0">#REF!</definedName>
    <definedName name="_CON2" localSheetId="2">#REF!</definedName>
    <definedName name="_CON2" localSheetId="1">#REF!</definedName>
    <definedName name="_CON2" localSheetId="4">#REF!</definedName>
    <definedName name="_CON2">#REF!</definedName>
    <definedName name="_Cus1" localSheetId="3">#REF!</definedName>
    <definedName name="_Cus1" localSheetId="0">#REF!</definedName>
    <definedName name="_Cus1" localSheetId="1">#REF!</definedName>
    <definedName name="_Cus1" localSheetId="4">#REF!</definedName>
    <definedName name="_Cus1">#REF!</definedName>
    <definedName name="_Fill" localSheetId="3" hidden="1">#REF!</definedName>
    <definedName name="_Fill" localSheetId="0" hidden="1">#REF!</definedName>
    <definedName name="_Fill" localSheetId="2" hidden="1">#REF!</definedName>
    <definedName name="_Fill" localSheetId="1" hidden="1">#REF!</definedName>
    <definedName name="_Fill" localSheetId="4" hidden="1">#REF!</definedName>
    <definedName name="_Fill" hidden="1">#REF!</definedName>
    <definedName name="_xlnm._FilterDatabase" localSheetId="3" hidden="1">'2018 chuyen sang 2019'!$A$3:$AC$70</definedName>
    <definedName name="_xlnm._FilterDatabase" localSheetId="0" hidden="1">ĐK2019!$A$3:$AQ$111</definedName>
    <definedName name="_xlnm._FilterDatabase" localSheetId="2" hidden="1">KQTH2018!$A$4:$AY$90</definedName>
    <definedName name="_xlnm._FilterDatabase" localSheetId="1" hidden="1">Rasoat!$A$4:$AG$13</definedName>
    <definedName name="_xlnm._FilterDatabase" localSheetId="4" hidden="1">Xong2018!$A$4:$S$23</definedName>
    <definedName name="_Key1" localSheetId="3" hidden="1">#REF!</definedName>
    <definedName name="_Key1" localSheetId="0" hidden="1">#REF!</definedName>
    <definedName name="_Key1" localSheetId="1" hidden="1">#REF!</definedName>
    <definedName name="_Key1" localSheetId="4" hidden="1">#REF!</definedName>
    <definedName name="_Key1" hidden="1">#REF!</definedName>
    <definedName name="_Key2" localSheetId="3" hidden="1">#REF!</definedName>
    <definedName name="_Key2" localSheetId="0" hidden="1">#REF!</definedName>
    <definedName name="_Key2" localSheetId="1" hidden="1">#REF!</definedName>
    <definedName name="_Key2" localSheetId="4" hidden="1">#REF!</definedName>
    <definedName name="_Key2" hidden="1">#REF!</definedName>
    <definedName name="_lap1" localSheetId="3">#REF!</definedName>
    <definedName name="_lap1" localSheetId="0">#REF!</definedName>
    <definedName name="_lap1" localSheetId="2">#REF!</definedName>
    <definedName name="_lap1" localSheetId="1">#REF!</definedName>
    <definedName name="_lap1" localSheetId="4">#REF!</definedName>
    <definedName name="_lap1">#REF!</definedName>
    <definedName name="_lap2" localSheetId="3">#REF!</definedName>
    <definedName name="_lap2" localSheetId="0">#REF!</definedName>
    <definedName name="_lap2" localSheetId="2">#REF!</definedName>
    <definedName name="_lap2" localSheetId="1">#REF!</definedName>
    <definedName name="_lap2" localSheetId="4">#REF!</definedName>
    <definedName name="_lap2">#REF!</definedName>
    <definedName name="_NET2" localSheetId="3">#REF!</definedName>
    <definedName name="_NET2" localSheetId="0">#REF!</definedName>
    <definedName name="_NET2" localSheetId="1">#REF!</definedName>
    <definedName name="_NET2" localSheetId="4">#REF!</definedName>
    <definedName name="_NET2">#REF!</definedName>
    <definedName name="_Order1" hidden="1">255</definedName>
    <definedName name="_Order2" hidden="1">255</definedName>
    <definedName name="_Sort" localSheetId="3" hidden="1">#REF!</definedName>
    <definedName name="_Sort" localSheetId="0" hidden="1">#REF!</definedName>
    <definedName name="_Sort" localSheetId="1" hidden="1">#REF!</definedName>
    <definedName name="_Sort" localSheetId="4" hidden="1">#REF!</definedName>
    <definedName name="_Sort" hidden="1">#REF!</definedName>
    <definedName name="A." localSheetId="3">#REF!</definedName>
    <definedName name="A." localSheetId="0">#REF!</definedName>
    <definedName name="A." localSheetId="1">#REF!</definedName>
    <definedName name="A." localSheetId="4">#REF!</definedName>
    <definedName name="A.">#REF!</definedName>
    <definedName name="a_" localSheetId="3">#REF!</definedName>
    <definedName name="a_" localSheetId="0">#REF!</definedName>
    <definedName name="a_" localSheetId="1">#REF!</definedName>
    <definedName name="a_" localSheetId="4">#REF!</definedName>
    <definedName name="a_">#REF!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277Print_Titles" localSheetId="3">#REF!</definedName>
    <definedName name="a277Print_Titles" localSheetId="0">#REF!</definedName>
    <definedName name="a277Print_Titles" localSheetId="1">#REF!</definedName>
    <definedName name="a277Print_Titles" localSheetId="4">#REF!</definedName>
    <definedName name="a277Print_Titles">#REF!</definedName>
    <definedName name="AA" localSheetId="3">#REF!</definedName>
    <definedName name="AA" localSheetId="0">#REF!</definedName>
    <definedName name="AA" localSheetId="2">#REF!</definedName>
    <definedName name="AA" localSheetId="1">#REF!</definedName>
    <definedName name="AA" localSheetId="4">#REF!</definedName>
    <definedName name="AA">#REF!</definedName>
    <definedName name="Ab" localSheetId="3">#REF!</definedName>
    <definedName name="Ab" localSheetId="0">#REF!</definedName>
    <definedName name="Ab" localSheetId="1">#REF!</definedName>
    <definedName name="Ab" localSheetId="4">#REF!</definedName>
    <definedName name="Ab">#REF!</definedName>
    <definedName name="Ag_" localSheetId="3">#REF!</definedName>
    <definedName name="Ag_" localSheetId="0">#REF!</definedName>
    <definedName name="Ag_" localSheetId="1">#REF!</definedName>
    <definedName name="Ag_" localSheetId="4">#REF!</definedName>
    <definedName name="Ag_">#REF!</definedName>
    <definedName name="ainghia" localSheetId="3">#REF!</definedName>
    <definedName name="ainghia" localSheetId="0">#REF!</definedName>
    <definedName name="ainghia" localSheetId="1">#REF!</definedName>
    <definedName name="ainghia" localSheetId="4">#REF!</definedName>
    <definedName name="ainghia">#REF!</definedName>
    <definedName name="All_Item" localSheetId="3">#REF!</definedName>
    <definedName name="All_Item" localSheetId="0">#REF!</definedName>
    <definedName name="All_Item" localSheetId="2">#REF!</definedName>
    <definedName name="All_Item" localSheetId="1">#REF!</definedName>
    <definedName name="All_Item" localSheetId="4">#REF!</definedName>
    <definedName name="All_Item">#REF!</definedName>
    <definedName name="ALPIN">#N/A</definedName>
    <definedName name="ALPJYOU">#N/A</definedName>
    <definedName name="ALPTOI">#N/A</definedName>
    <definedName name="Aq" localSheetId="3">#REF!</definedName>
    <definedName name="Aq" localSheetId="0">#REF!</definedName>
    <definedName name="Aq" localSheetId="1">#REF!</definedName>
    <definedName name="Aq" localSheetId="4">#REF!</definedName>
    <definedName name="Aq">#REF!</definedName>
    <definedName name="As_" localSheetId="3">#REF!</definedName>
    <definedName name="As_" localSheetId="0">#REF!</definedName>
    <definedName name="As_" localSheetId="1">#REF!</definedName>
    <definedName name="As_" localSheetId="4">#REF!</definedName>
    <definedName name="As_">#REF!</definedName>
    <definedName name="avuong" localSheetId="3">#REF!</definedName>
    <definedName name="avuong" localSheetId="0">#REF!</definedName>
    <definedName name="avuong" localSheetId="1">#REF!</definedName>
    <definedName name="avuong" localSheetId="4">#REF!</definedName>
    <definedName name="avuong">#REF!</definedName>
    <definedName name="Bacgiang" localSheetId="3">#REF!</definedName>
    <definedName name="Bacgiang" localSheetId="0">#REF!</definedName>
    <definedName name="Bacgiang" localSheetId="2">#REF!</definedName>
    <definedName name="Bacgiang" localSheetId="1">#REF!</definedName>
    <definedName name="Bacgiang" localSheetId="4">#REF!</definedName>
    <definedName name="Bacgiang">#REF!</definedName>
    <definedName name="Bacninh" localSheetId="3">#REF!</definedName>
    <definedName name="Bacninh" localSheetId="0">#REF!</definedName>
    <definedName name="Bacninh" localSheetId="2">#REF!</definedName>
    <definedName name="Bacninh" localSheetId="1">#REF!</definedName>
    <definedName name="Bacninh" localSheetId="4">#REF!</definedName>
    <definedName name="Bacninh">#REF!</definedName>
    <definedName name="bang_gia" localSheetId="3">#REF!</definedName>
    <definedName name="bang_gia" localSheetId="0">#REF!</definedName>
    <definedName name="bang_gia" localSheetId="1">#REF!</definedName>
    <definedName name="bang_gia" localSheetId="4">#REF!</definedName>
    <definedName name="bang_gia">#REF!</definedName>
    <definedName name="BB" localSheetId="3">#REF!</definedName>
    <definedName name="BB" localSheetId="0">#REF!</definedName>
    <definedName name="BB" localSheetId="2">#REF!</definedName>
    <definedName name="BB" localSheetId="1">#REF!</definedName>
    <definedName name="BB" localSheetId="4">#REF!</definedName>
    <definedName name="BB">#REF!</definedName>
    <definedName name="BLutyle" localSheetId="3">#REF!</definedName>
    <definedName name="BLutyle" localSheetId="0">#REF!</definedName>
    <definedName name="BLutyle" localSheetId="1">#REF!</definedName>
    <definedName name="BLutyle" localSheetId="4">#REF!</definedName>
    <definedName name="BLutyle">#REF!</definedName>
    <definedName name="BOQ" localSheetId="3">#REF!</definedName>
    <definedName name="BOQ" localSheetId="0">#REF!</definedName>
    <definedName name="BOQ" localSheetId="2">#REF!</definedName>
    <definedName name="BOQ" localSheetId="1">#REF!</definedName>
    <definedName name="BOQ" localSheetId="4">#REF!</definedName>
    <definedName name="BOQ">#REF!</definedName>
    <definedName name="BT" localSheetId="3">#REF!</definedName>
    <definedName name="BT" localSheetId="0">#REF!</definedName>
    <definedName name="BT" localSheetId="2">#REF!</definedName>
    <definedName name="BT" localSheetId="1">#REF!</definedName>
    <definedName name="BT" localSheetId="4">#REF!</definedName>
    <definedName name="BT">#REF!</definedName>
    <definedName name="BTBo" localSheetId="3">#REF!</definedName>
    <definedName name="BTBo" localSheetId="0">#REF!</definedName>
    <definedName name="BTBo" localSheetId="2">#REF!</definedName>
    <definedName name="BTBo" localSheetId="1">#REF!</definedName>
    <definedName name="BTBo" localSheetId="4">#REF!</definedName>
    <definedName name="BTBo">#REF!</definedName>
    <definedName name="BTnam" localSheetId="3">#REF!</definedName>
    <definedName name="BTnam" localSheetId="0">#REF!</definedName>
    <definedName name="BTnam" localSheetId="1">#REF!</definedName>
    <definedName name="BTnam" localSheetId="4">#REF!</definedName>
    <definedName name="BTnam">#REF!</definedName>
    <definedName name="BTtyle" localSheetId="3">#REF!</definedName>
    <definedName name="BTtyle" localSheetId="0">#REF!</definedName>
    <definedName name="BTtyle" localSheetId="1">#REF!</definedName>
    <definedName name="BTtyle" localSheetId="4">#REF!</definedName>
    <definedName name="BTtyle">#REF!</definedName>
    <definedName name="BVCISUMMARY" localSheetId="3">#REF!</definedName>
    <definedName name="BVCISUMMARY" localSheetId="0">#REF!</definedName>
    <definedName name="BVCISUMMARY" localSheetId="2">#REF!</definedName>
    <definedName name="BVCISUMMARY" localSheetId="1">#REF!</definedName>
    <definedName name="BVCISUMMARY" localSheetId="4">#REF!</definedName>
    <definedName name="BVCISUMMARY">#REF!</definedName>
    <definedName name="camthanh" localSheetId="3">#REF!</definedName>
    <definedName name="camthanh" localSheetId="0">#REF!</definedName>
    <definedName name="camthanh" localSheetId="1">#REF!</definedName>
    <definedName name="camthanh" localSheetId="4">#REF!</definedName>
    <definedName name="camthanh">#REF!</definedName>
    <definedName name="cap" localSheetId="3">#REF!</definedName>
    <definedName name="cap" localSheetId="0">#REF!</definedName>
    <definedName name="cap" localSheetId="2">#REF!</definedName>
    <definedName name="cap" localSheetId="1">#REF!</definedName>
    <definedName name="cap" localSheetId="4">#REF!</definedName>
    <definedName name="cap">#REF!</definedName>
    <definedName name="cap0.7" localSheetId="3">#REF!</definedName>
    <definedName name="cap0.7" localSheetId="0">#REF!</definedName>
    <definedName name="cap0.7" localSheetId="2">#REF!</definedName>
    <definedName name="cap0.7" localSheetId="1">#REF!</definedName>
    <definedName name="cap0.7" localSheetId="4">#REF!</definedName>
    <definedName name="cap0.7">#REF!</definedName>
    <definedName name="Cat" localSheetId="3">#REF!</definedName>
    <definedName name="Cat" localSheetId="0">#REF!</definedName>
    <definedName name="Cat" localSheetId="2">#REF!</definedName>
    <definedName name="Cat" localSheetId="1">#REF!</definedName>
    <definedName name="Cat" localSheetId="4">#REF!</definedName>
    <definedName name="Cat">#REF!</definedName>
    <definedName name="Category_All" localSheetId="3">#REF!</definedName>
    <definedName name="Category_All" localSheetId="0">#REF!</definedName>
    <definedName name="Category_All" localSheetId="2">#REF!</definedName>
    <definedName name="Category_All" localSheetId="1">#REF!</definedName>
    <definedName name="Category_All" localSheetId="4">#REF!</definedName>
    <definedName name="Category_All">#REF!</definedName>
    <definedName name="CATIN">#N/A</definedName>
    <definedName name="CATJYOU">#N/A</definedName>
    <definedName name="CATREC">#N/A</definedName>
    <definedName name="CATSYU">#N/A</definedName>
    <definedName name="catvang" localSheetId="3">#REF!</definedName>
    <definedName name="catvang" localSheetId="0">#REF!</definedName>
    <definedName name="catvang" localSheetId="2">#REF!</definedName>
    <definedName name="catvang" localSheetId="1">#REF!</definedName>
    <definedName name="catvang" localSheetId="4">#REF!</definedName>
    <definedName name="catvang">#REF!</definedName>
    <definedName name="Cb" localSheetId="3">#REF!</definedName>
    <definedName name="Cb" localSheetId="0">#REF!</definedName>
    <definedName name="Cb" localSheetId="1">#REF!</definedName>
    <definedName name="Cb" localSheetId="4">#REF!</definedName>
    <definedName name="Cb">#REF!</definedName>
    <definedName name="cbo" localSheetId="3">#REF!</definedName>
    <definedName name="cbo" localSheetId="0">#REF!</definedName>
    <definedName name="cbo" localSheetId="1">#REF!</definedName>
    <definedName name="cbo" localSheetId="4">#REF!</definedName>
    <definedName name="cbo">#REF!</definedName>
    <definedName name="CDCDZ22" localSheetId="3">#REF!</definedName>
    <definedName name="CDCDZ22" localSheetId="0">#REF!</definedName>
    <definedName name="CDCDZ22" localSheetId="1">#REF!</definedName>
    <definedName name="CDCDZ22" localSheetId="4">#REF!</definedName>
    <definedName name="CDCDZ22">#REF!</definedName>
    <definedName name="CDEDZ04" localSheetId="3">#REF!</definedName>
    <definedName name="CDEDZ04" localSheetId="0">#REF!</definedName>
    <definedName name="CDEDZ04" localSheetId="1">#REF!</definedName>
    <definedName name="CDEDZ04" localSheetId="4">#REF!</definedName>
    <definedName name="CDEDZ04">#REF!</definedName>
    <definedName name="CDEDZ22" localSheetId="3">#REF!</definedName>
    <definedName name="CDEDZ22" localSheetId="0">#REF!</definedName>
    <definedName name="CDEDZ22" localSheetId="1">#REF!</definedName>
    <definedName name="CDEDZ22" localSheetId="4">#REF!</definedName>
    <definedName name="CDEDZ22">#REF!</definedName>
    <definedName name="CHOnam" localSheetId="3">#REF!</definedName>
    <definedName name="CHOnam" localSheetId="0">#REF!</definedName>
    <definedName name="CHOnam" localSheetId="1">#REF!</definedName>
    <definedName name="CHOnam" localSheetId="4">#REF!</definedName>
    <definedName name="CHOnam">#REF!</definedName>
    <definedName name="CHOtyle" localSheetId="3">#REF!</definedName>
    <definedName name="CHOtyle" localSheetId="0">#REF!</definedName>
    <definedName name="CHOtyle" localSheetId="1">#REF!</definedName>
    <definedName name="CHOtyle" localSheetId="4">#REF!</definedName>
    <definedName name="CHOtyle">#REF!</definedName>
    <definedName name="CL" localSheetId="3">#REF!</definedName>
    <definedName name="CL" localSheetId="0">#REF!</definedName>
    <definedName name="CL" localSheetId="2">#REF!</definedName>
    <definedName name="CL" localSheetId="1">#REF!</definedName>
    <definedName name="CL" localSheetId="4">#REF!</definedName>
    <definedName name="CL">#REF!</definedName>
    <definedName name="Co" localSheetId="3">#REF!</definedName>
    <definedName name="Co" localSheetId="0">#REF!</definedName>
    <definedName name="Co" localSheetId="1">#REF!</definedName>
    <definedName name="Co" localSheetId="4">#REF!</definedName>
    <definedName name="Co">#REF!</definedName>
    <definedName name="COMMON" localSheetId="3">#REF!</definedName>
    <definedName name="COMMON" localSheetId="0">#REF!</definedName>
    <definedName name="COMMON" localSheetId="1">#REF!</definedName>
    <definedName name="COMMON" localSheetId="4">#REF!</definedName>
    <definedName name="COMMON">#REF!</definedName>
    <definedName name="CON_EQP_COS" localSheetId="3">#REF!</definedName>
    <definedName name="CON_EQP_COS" localSheetId="0">#REF!</definedName>
    <definedName name="CON_EQP_COS" localSheetId="2">#REF!</definedName>
    <definedName name="CON_EQP_COS" localSheetId="1">#REF!</definedName>
    <definedName name="CON_EQP_COS" localSheetId="4">#REF!</definedName>
    <definedName name="CON_EQP_COS">#REF!</definedName>
    <definedName name="CON_EQP_COST" localSheetId="3">#REF!</definedName>
    <definedName name="CON_EQP_COST" localSheetId="0">#REF!</definedName>
    <definedName name="CON_EQP_COST" localSheetId="2">#REF!</definedName>
    <definedName name="CON_EQP_COST" localSheetId="1">#REF!</definedName>
    <definedName name="CON_EQP_COST" localSheetId="4">#REF!</definedName>
    <definedName name="CON_EQP_COST">#REF!</definedName>
    <definedName name="Cong_HM_DTCT" localSheetId="3">#REF!</definedName>
    <definedName name="Cong_HM_DTCT" localSheetId="0">#REF!</definedName>
    <definedName name="Cong_HM_DTCT" localSheetId="1">#REF!</definedName>
    <definedName name="Cong_HM_DTCT" localSheetId="4">#REF!</definedName>
    <definedName name="Cong_HM_DTCT">#REF!</definedName>
    <definedName name="Cong_M_DTCT" localSheetId="3">#REF!</definedName>
    <definedName name="Cong_M_DTCT" localSheetId="0">#REF!</definedName>
    <definedName name="Cong_M_DTCT" localSheetId="1">#REF!</definedName>
    <definedName name="Cong_M_DTCT" localSheetId="4">#REF!</definedName>
    <definedName name="Cong_M_DTCT">#REF!</definedName>
    <definedName name="Cong_NC_DTCT" localSheetId="3">#REF!</definedName>
    <definedName name="Cong_NC_DTCT" localSheetId="0">#REF!</definedName>
    <definedName name="Cong_NC_DTCT" localSheetId="1">#REF!</definedName>
    <definedName name="Cong_NC_DTCT" localSheetId="4">#REF!</definedName>
    <definedName name="Cong_NC_DTCT">#REF!</definedName>
    <definedName name="Cong_VL_DTCT" localSheetId="3">#REF!</definedName>
    <definedName name="Cong_VL_DTCT" localSheetId="0">#REF!</definedName>
    <definedName name="Cong_VL_DTCT" localSheetId="1">#REF!</definedName>
    <definedName name="Cong_VL_DTCT" localSheetId="4">#REF!</definedName>
    <definedName name="Cong_VL_DTCT">#REF!</definedName>
    <definedName name="CONST_EQ" localSheetId="3">#REF!</definedName>
    <definedName name="CONST_EQ" localSheetId="0">#REF!</definedName>
    <definedName name="CONST_EQ" localSheetId="2">#REF!</definedName>
    <definedName name="CONST_EQ" localSheetId="1">#REF!</definedName>
    <definedName name="CONST_EQ" localSheetId="4">#REF!</definedName>
    <definedName name="CONST_EQ">#REF!</definedName>
    <definedName name="COT10DZ22" localSheetId="3">#REF!</definedName>
    <definedName name="COT10DZ22" localSheetId="0">#REF!</definedName>
    <definedName name="COT10DZ22" localSheetId="1">#REF!</definedName>
    <definedName name="COT10DZ22" localSheetId="4">#REF!</definedName>
    <definedName name="COT10DZ22">#REF!</definedName>
    <definedName name="COT12DZ22" localSheetId="3">#REF!</definedName>
    <definedName name="COT12DZ22" localSheetId="0">#REF!</definedName>
    <definedName name="COT12DZ22" localSheetId="1">#REF!</definedName>
    <definedName name="COT12DZ22" localSheetId="4">#REF!</definedName>
    <definedName name="COT12DZ22">#REF!</definedName>
    <definedName name="COT14DZ22" localSheetId="3">#REF!</definedName>
    <definedName name="COT14DZ22" localSheetId="0">#REF!</definedName>
    <definedName name="COT14DZ22" localSheetId="1">#REF!</definedName>
    <definedName name="COT14DZ22" localSheetId="4">#REF!</definedName>
    <definedName name="COT14DZ22">#REF!</definedName>
    <definedName name="COT20DZ22" localSheetId="3">#REF!</definedName>
    <definedName name="COT20DZ22" localSheetId="0">#REF!</definedName>
    <definedName name="COT20DZ22" localSheetId="1">#REF!</definedName>
    <definedName name="COT20DZ22" localSheetId="4">#REF!</definedName>
    <definedName name="COT20DZ22">#REF!</definedName>
    <definedName name="COTPYLONEDZ04" localSheetId="3">#REF!</definedName>
    <definedName name="COTPYLONEDZ04" localSheetId="0">#REF!</definedName>
    <definedName name="COTPYLONEDZ04" localSheetId="1">#REF!</definedName>
    <definedName name="COTPYLONEDZ04" localSheetId="4">#REF!</definedName>
    <definedName name="COTPYLONEDZ04">#REF!</definedName>
    <definedName name="COTTHEP10DZ22" localSheetId="3">#REF!</definedName>
    <definedName name="COTTHEP10DZ22" localSheetId="0">#REF!</definedName>
    <definedName name="COTTHEP10DZ22" localSheetId="1">#REF!</definedName>
    <definedName name="COTTHEP10DZ22" localSheetId="4">#REF!</definedName>
    <definedName name="COTTHEP10DZ22">#REF!</definedName>
    <definedName name="COTTHEP12DZ22" localSheetId="3">#REF!</definedName>
    <definedName name="COTTHEP12DZ22" localSheetId="0">#REF!</definedName>
    <definedName name="COTTHEP12DZ22" localSheetId="1">#REF!</definedName>
    <definedName name="COTTHEP12DZ22" localSheetId="4">#REF!</definedName>
    <definedName name="COTTHEP12DZ22">#REF!</definedName>
    <definedName name="COTTHEP9DZ22" localSheetId="3">#REF!</definedName>
    <definedName name="COTTHEP9DZ22" localSheetId="0">#REF!</definedName>
    <definedName name="COTTHEP9DZ22" localSheetId="1">#REF!</definedName>
    <definedName name="COTTHEP9DZ22" localSheetId="4">#REF!</definedName>
    <definedName name="COTTHEP9DZ22">#REF!</definedName>
    <definedName name="COTVUONGDZ04" localSheetId="3">#REF!</definedName>
    <definedName name="COTVUONGDZ04" localSheetId="0">#REF!</definedName>
    <definedName name="COTVUONGDZ04" localSheetId="1">#REF!</definedName>
    <definedName name="COTVUONGDZ04" localSheetId="4">#REF!</definedName>
    <definedName name="COTVUONGDZ04">#REF!</definedName>
    <definedName name="COVER" localSheetId="3">#REF!</definedName>
    <definedName name="COVER" localSheetId="0">#REF!</definedName>
    <definedName name="COVER" localSheetId="2">#REF!</definedName>
    <definedName name="COVER" localSheetId="1">#REF!</definedName>
    <definedName name="COVER" localSheetId="4">#REF!</definedName>
    <definedName name="COVER">#REF!</definedName>
    <definedName name="CRITINST" localSheetId="3">#REF!</definedName>
    <definedName name="CRITINST" localSheetId="0">#REF!</definedName>
    <definedName name="CRITINST" localSheetId="2">#REF!</definedName>
    <definedName name="CRITINST" localSheetId="1">#REF!</definedName>
    <definedName name="CRITINST" localSheetId="4">#REF!</definedName>
    <definedName name="CRITINST">#REF!</definedName>
    <definedName name="CRITPURC" localSheetId="3">#REF!</definedName>
    <definedName name="CRITPURC" localSheetId="0">#REF!</definedName>
    <definedName name="CRITPURC" localSheetId="2">#REF!</definedName>
    <definedName name="CRITPURC" localSheetId="1">#REF!</definedName>
    <definedName name="CRITPURC" localSheetId="4">#REF!</definedName>
    <definedName name="CRITPURC">#REF!</definedName>
    <definedName name="CS_10" localSheetId="3">#REF!</definedName>
    <definedName name="CS_10" localSheetId="0">#REF!</definedName>
    <definedName name="CS_10" localSheetId="2">#REF!</definedName>
    <definedName name="CS_10" localSheetId="1">#REF!</definedName>
    <definedName name="CS_10" localSheetId="4">#REF!</definedName>
    <definedName name="CS_10">#REF!</definedName>
    <definedName name="CS_100" localSheetId="3">#REF!</definedName>
    <definedName name="CS_100" localSheetId="0">#REF!</definedName>
    <definedName name="CS_100" localSheetId="2">#REF!</definedName>
    <definedName name="CS_100" localSheetId="1">#REF!</definedName>
    <definedName name="CS_100" localSheetId="4">#REF!</definedName>
    <definedName name="CS_100">#REF!</definedName>
    <definedName name="CS_10S" localSheetId="3">#REF!</definedName>
    <definedName name="CS_10S" localSheetId="0">#REF!</definedName>
    <definedName name="CS_10S" localSheetId="2">#REF!</definedName>
    <definedName name="CS_10S" localSheetId="1">#REF!</definedName>
    <definedName name="CS_10S" localSheetId="4">#REF!</definedName>
    <definedName name="CS_10S">#REF!</definedName>
    <definedName name="CS_120" localSheetId="3">#REF!</definedName>
    <definedName name="CS_120" localSheetId="0">#REF!</definedName>
    <definedName name="CS_120" localSheetId="2">#REF!</definedName>
    <definedName name="CS_120" localSheetId="1">#REF!</definedName>
    <definedName name="CS_120" localSheetId="4">#REF!</definedName>
    <definedName name="CS_120">#REF!</definedName>
    <definedName name="CS_140" localSheetId="3">#REF!</definedName>
    <definedName name="CS_140" localSheetId="0">#REF!</definedName>
    <definedName name="CS_140" localSheetId="2">#REF!</definedName>
    <definedName name="CS_140" localSheetId="1">#REF!</definedName>
    <definedName name="CS_140" localSheetId="4">#REF!</definedName>
    <definedName name="CS_140">#REF!</definedName>
    <definedName name="CS_160" localSheetId="3">#REF!</definedName>
    <definedName name="CS_160" localSheetId="0">#REF!</definedName>
    <definedName name="CS_160" localSheetId="2">#REF!</definedName>
    <definedName name="CS_160" localSheetId="1">#REF!</definedName>
    <definedName name="CS_160" localSheetId="4">#REF!</definedName>
    <definedName name="CS_160">#REF!</definedName>
    <definedName name="CS_20" localSheetId="3">#REF!</definedName>
    <definedName name="CS_20" localSheetId="0">#REF!</definedName>
    <definedName name="CS_20" localSheetId="2">#REF!</definedName>
    <definedName name="CS_20" localSheetId="1">#REF!</definedName>
    <definedName name="CS_20" localSheetId="4">#REF!</definedName>
    <definedName name="CS_20">#REF!</definedName>
    <definedName name="CS_30" localSheetId="3">#REF!</definedName>
    <definedName name="CS_30" localSheetId="0">#REF!</definedName>
    <definedName name="CS_30" localSheetId="2">#REF!</definedName>
    <definedName name="CS_30" localSheetId="1">#REF!</definedName>
    <definedName name="CS_30" localSheetId="4">#REF!</definedName>
    <definedName name="CS_30">#REF!</definedName>
    <definedName name="CS_40" localSheetId="3">#REF!</definedName>
    <definedName name="CS_40" localSheetId="0">#REF!</definedName>
    <definedName name="CS_40" localSheetId="2">#REF!</definedName>
    <definedName name="CS_40" localSheetId="1">#REF!</definedName>
    <definedName name="CS_40" localSheetId="4">#REF!</definedName>
    <definedName name="CS_40">#REF!</definedName>
    <definedName name="CS_40S" localSheetId="3">#REF!</definedName>
    <definedName name="CS_40S" localSheetId="0">#REF!</definedName>
    <definedName name="CS_40S" localSheetId="2">#REF!</definedName>
    <definedName name="CS_40S" localSheetId="1">#REF!</definedName>
    <definedName name="CS_40S" localSheetId="4">#REF!</definedName>
    <definedName name="CS_40S">#REF!</definedName>
    <definedName name="CS_5S" localSheetId="3">#REF!</definedName>
    <definedName name="CS_5S" localSheetId="0">#REF!</definedName>
    <definedName name="CS_5S" localSheetId="2">#REF!</definedName>
    <definedName name="CS_5S" localSheetId="1">#REF!</definedName>
    <definedName name="CS_5S" localSheetId="4">#REF!</definedName>
    <definedName name="CS_5S">#REF!</definedName>
    <definedName name="CS_60" localSheetId="3">#REF!</definedName>
    <definedName name="CS_60" localSheetId="0">#REF!</definedName>
    <definedName name="CS_60" localSheetId="2">#REF!</definedName>
    <definedName name="CS_60" localSheetId="1">#REF!</definedName>
    <definedName name="CS_60" localSheetId="4">#REF!</definedName>
    <definedName name="CS_60">#REF!</definedName>
    <definedName name="CS_80" localSheetId="3">#REF!</definedName>
    <definedName name="CS_80" localSheetId="0">#REF!</definedName>
    <definedName name="CS_80" localSheetId="2">#REF!</definedName>
    <definedName name="CS_80" localSheetId="1">#REF!</definedName>
    <definedName name="CS_80" localSheetId="4">#REF!</definedName>
    <definedName name="CS_80">#REF!</definedName>
    <definedName name="CS_80S" localSheetId="3">#REF!</definedName>
    <definedName name="CS_80S" localSheetId="0">#REF!</definedName>
    <definedName name="CS_80S" localSheetId="2">#REF!</definedName>
    <definedName name="CS_80S" localSheetId="1">#REF!</definedName>
    <definedName name="CS_80S" localSheetId="4">#REF!</definedName>
    <definedName name="CS_80S">#REF!</definedName>
    <definedName name="CS_STD" localSheetId="3">#REF!</definedName>
    <definedName name="CS_STD" localSheetId="0">#REF!</definedName>
    <definedName name="CS_STD" localSheetId="2">#REF!</definedName>
    <definedName name="CS_STD" localSheetId="1">#REF!</definedName>
    <definedName name="CS_STD" localSheetId="4">#REF!</definedName>
    <definedName name="CS_STD">#REF!</definedName>
    <definedName name="CS_XS" localSheetId="3">#REF!</definedName>
    <definedName name="CS_XS" localSheetId="0">#REF!</definedName>
    <definedName name="CS_XS" localSheetId="2">#REF!</definedName>
    <definedName name="CS_XS" localSheetId="1">#REF!</definedName>
    <definedName name="CS_XS" localSheetId="4">#REF!</definedName>
    <definedName name="CS_XS">#REF!</definedName>
    <definedName name="CS_XXS" localSheetId="3">#REF!</definedName>
    <definedName name="CS_XXS" localSheetId="0">#REF!</definedName>
    <definedName name="CS_XXS" localSheetId="2">#REF!</definedName>
    <definedName name="CS_XXS" localSheetId="1">#REF!</definedName>
    <definedName name="CS_XXS" localSheetId="4">#REF!</definedName>
    <definedName name="CS_XXS">#REF!</definedName>
    <definedName name="ctdn9697" localSheetId="3">#REF!</definedName>
    <definedName name="ctdn9697" localSheetId="0">#REF!</definedName>
    <definedName name="ctdn9697" localSheetId="2">#REF!</definedName>
    <definedName name="ctdn9697" localSheetId="1">#REF!</definedName>
    <definedName name="ctdn9697" localSheetId="4">#REF!</definedName>
    <definedName name="ctdn9697">#REF!</definedName>
    <definedName name="ctiep" localSheetId="3">#REF!</definedName>
    <definedName name="ctiep" localSheetId="0">#REF!</definedName>
    <definedName name="ctiep" localSheetId="1">#REF!</definedName>
    <definedName name="ctiep" localSheetId="4">#REF!</definedName>
    <definedName name="ctiep">#REF!</definedName>
    <definedName name="cu" localSheetId="3">#REF!</definedName>
    <definedName name="cu" localSheetId="0">#REF!</definedName>
    <definedName name="cu" localSheetId="1">#REF!</definedName>
    <definedName name="cu" localSheetId="4">#REF!</definedName>
    <definedName name="cu">#REF!</definedName>
    <definedName name="CURRENCY" localSheetId="3">#REF!</definedName>
    <definedName name="CURRENCY" localSheetId="0">#REF!</definedName>
    <definedName name="CURRENCY" localSheetId="2">#REF!</definedName>
    <definedName name="CURRENCY" localSheetId="1">#REF!</definedName>
    <definedName name="CURRENCY" localSheetId="4">#REF!</definedName>
    <definedName name="CURRENCY">#REF!</definedName>
    <definedName name="cx" localSheetId="3">#REF!</definedName>
    <definedName name="cx" localSheetId="0">#REF!</definedName>
    <definedName name="cx" localSheetId="2">#REF!</definedName>
    <definedName name="cx" localSheetId="1">#REF!</definedName>
    <definedName name="cx" localSheetId="4">#REF!</definedName>
    <definedName name="cx">#REF!</definedName>
    <definedName name="D_7101A_B" localSheetId="3">#REF!</definedName>
    <definedName name="D_7101A_B" localSheetId="0">#REF!</definedName>
    <definedName name="D_7101A_B" localSheetId="2">#REF!</definedName>
    <definedName name="D_7101A_B" localSheetId="1">#REF!</definedName>
    <definedName name="D_7101A_B" localSheetId="4">#REF!</definedName>
    <definedName name="D_7101A_B">#REF!</definedName>
    <definedName name="da" localSheetId="3">#REF!</definedName>
    <definedName name="da" localSheetId="0">#REF!</definedName>
    <definedName name="da" localSheetId="1">#REF!</definedName>
    <definedName name="da" localSheetId="4">#REF!</definedName>
    <definedName name="da">#REF!</definedName>
    <definedName name="_xlnm.Database" localSheetId="3">#REF!</definedName>
    <definedName name="_xlnm.Database" localSheetId="0">#REF!</definedName>
    <definedName name="_xlnm.Database" localSheetId="2">#REF!</definedName>
    <definedName name="_xlnm.Database" localSheetId="1">#REF!</definedName>
    <definedName name="_xlnm.Database" localSheetId="4">#REF!</definedName>
    <definedName name="_xlnm.Database">#REF!</definedName>
    <definedName name="DBBB" localSheetId="3">#REF!</definedName>
    <definedName name="DBBB" localSheetId="0">#REF!</definedName>
    <definedName name="DBBB" localSheetId="2">#REF!</definedName>
    <definedName name="DBBB" localSheetId="1">#REF!</definedName>
    <definedName name="DBBB" localSheetId="4">#REF!</definedName>
    <definedName name="DBBB">#REF!</definedName>
    <definedName name="den_bu" localSheetId="3">#REF!</definedName>
    <definedName name="den_bu" localSheetId="0">#REF!</definedName>
    <definedName name="den_bu" localSheetId="1">#REF!</definedName>
    <definedName name="den_bu" localSheetId="4">#REF!</definedName>
    <definedName name="den_bu">#REF!</definedName>
    <definedName name="Det32x3" localSheetId="3">#REF!</definedName>
    <definedName name="Det32x3" localSheetId="0">#REF!</definedName>
    <definedName name="Det32x3" localSheetId="2">#REF!</definedName>
    <definedName name="Det32x3" localSheetId="1">#REF!</definedName>
    <definedName name="Det32x3" localSheetId="4">#REF!</definedName>
    <definedName name="Det32x3">#REF!</definedName>
    <definedName name="Det35x3" localSheetId="3">#REF!</definedName>
    <definedName name="Det35x3" localSheetId="0">#REF!</definedName>
    <definedName name="Det35x3" localSheetId="2">#REF!</definedName>
    <definedName name="Det35x3" localSheetId="1">#REF!</definedName>
    <definedName name="Det35x3" localSheetId="4">#REF!</definedName>
    <definedName name="Det35x3">#REF!</definedName>
    <definedName name="Det40x4" localSheetId="3">#REF!</definedName>
    <definedName name="Det40x4" localSheetId="0">#REF!</definedName>
    <definedName name="Det40x4" localSheetId="2">#REF!</definedName>
    <definedName name="Det40x4" localSheetId="1">#REF!</definedName>
    <definedName name="Det40x4" localSheetId="4">#REF!</definedName>
    <definedName name="Det40x4">#REF!</definedName>
    <definedName name="Det50x5" localSheetId="3">#REF!</definedName>
    <definedName name="Det50x5" localSheetId="0">#REF!</definedName>
    <definedName name="Det50x5" localSheetId="2">#REF!</definedName>
    <definedName name="Det50x5" localSheetId="1">#REF!</definedName>
    <definedName name="Det50x5" localSheetId="4">#REF!</definedName>
    <definedName name="Det50x5">#REF!</definedName>
    <definedName name="Det63x6" localSheetId="3">#REF!</definedName>
    <definedName name="Det63x6" localSheetId="0">#REF!</definedName>
    <definedName name="Det63x6" localSheetId="2">#REF!</definedName>
    <definedName name="Det63x6" localSheetId="1">#REF!</definedName>
    <definedName name="Det63x6" localSheetId="4">#REF!</definedName>
    <definedName name="Det63x6">#REF!</definedName>
    <definedName name="Det75x6" localSheetId="3">#REF!</definedName>
    <definedName name="Det75x6" localSheetId="0">#REF!</definedName>
    <definedName name="Det75x6" localSheetId="2">#REF!</definedName>
    <definedName name="Det75x6" localSheetId="1">#REF!</definedName>
    <definedName name="Det75x6" localSheetId="4">#REF!</definedName>
    <definedName name="Det75x6">#REF!</definedName>
    <definedName name="DGCTI592" localSheetId="3">#REF!</definedName>
    <definedName name="DGCTI592" localSheetId="0">#REF!</definedName>
    <definedName name="DGCTI592" localSheetId="1">#REF!</definedName>
    <definedName name="DGCTI592" localSheetId="4">#REF!</definedName>
    <definedName name="DGCTI592">#REF!</definedName>
    <definedName name="dianthangnam" localSheetId="3">#REF!</definedName>
    <definedName name="dianthangnam" localSheetId="0">#REF!</definedName>
    <definedName name="dianthangnam" localSheetId="1">#REF!</definedName>
    <definedName name="dianthangnam" localSheetId="4">#REF!</definedName>
    <definedName name="dianthangnam">#REF!</definedName>
    <definedName name="dienthangbac" localSheetId="3">#REF!</definedName>
    <definedName name="dienthangbac" localSheetId="0">#REF!</definedName>
    <definedName name="dienthangbac" localSheetId="1">#REF!</definedName>
    <definedName name="dienthangbac" localSheetId="4">#REF!</definedName>
    <definedName name="dienthangbac">#REF!</definedName>
    <definedName name="dienthangtrung" localSheetId="3">#REF!</definedName>
    <definedName name="dienthangtrung" localSheetId="0">#REF!</definedName>
    <definedName name="dienthangtrung" localSheetId="1">#REF!</definedName>
    <definedName name="dienthangtrung" localSheetId="4">#REF!</definedName>
    <definedName name="dienthangtrung">#REF!</definedName>
    <definedName name="dinh2" localSheetId="3">#REF!</definedName>
    <definedName name="dinh2" localSheetId="0">#REF!</definedName>
    <definedName name="dinh2" localSheetId="2">#REF!</definedName>
    <definedName name="dinh2" localSheetId="1">#REF!</definedName>
    <definedName name="dinh2" localSheetId="4">#REF!</definedName>
    <definedName name="dinh2">#REF!</definedName>
    <definedName name="DMTHON" localSheetId="3">#REF!</definedName>
    <definedName name="DMTHON" localSheetId="0">#REF!</definedName>
    <definedName name="DMTHON" localSheetId="1">#REF!</definedName>
    <definedName name="DMTHON" localSheetId="4">#REF!</definedName>
    <definedName name="DMTHON">#REF!</definedName>
    <definedName name="dmvm" localSheetId="3" hidden="1">{"'Sheet1'!$L$16"}</definedName>
    <definedName name="dmvm" localSheetId="0" hidden="1">{"'Sheet1'!$L$16"}</definedName>
    <definedName name="dmvm" localSheetId="2" hidden="1">{"'Sheet1'!$L$16"}</definedName>
    <definedName name="dmvm" localSheetId="1" hidden="1">{"'Sheet1'!$L$16"}</definedName>
    <definedName name="dmvm" localSheetId="4" hidden="1">{"'Sheet1'!$L$16"}</definedName>
    <definedName name="dmvm" hidden="1">{"'Sheet1'!$L$16"}</definedName>
    <definedName name="DMXA" localSheetId="3">#REF!</definedName>
    <definedName name="DMXA" localSheetId="0">#REF!</definedName>
    <definedName name="DMXA" localSheetId="1">#REF!</definedName>
    <definedName name="DMXA" localSheetId="4">#REF!</definedName>
    <definedName name="DMXA">#REF!</definedName>
    <definedName name="DNDZ22" localSheetId="3">#REF!</definedName>
    <definedName name="DNDZ22" localSheetId="0">#REF!</definedName>
    <definedName name="DNDZ22" localSheetId="1">#REF!</definedName>
    <definedName name="DNDZ22" localSheetId="4">#REF!</definedName>
    <definedName name="DNDZ22">#REF!</definedName>
    <definedName name="DÑt45x4" localSheetId="3">#REF!</definedName>
    <definedName name="DÑt45x4" localSheetId="0">#REF!</definedName>
    <definedName name="DÑt45x4" localSheetId="2">#REF!</definedName>
    <definedName name="DÑt45x4" localSheetId="1">#REF!</definedName>
    <definedName name="DÑt45x4" localSheetId="4">#REF!</definedName>
    <definedName name="DÑt45x4">#REF!</definedName>
    <definedName name="dobt" localSheetId="3">#REF!</definedName>
    <definedName name="dobt" localSheetId="0">#REF!</definedName>
    <definedName name="dobt" localSheetId="2">#REF!</definedName>
    <definedName name="dobt" localSheetId="1">#REF!</definedName>
    <definedName name="dobt" localSheetId="4">#REF!</definedName>
    <definedName name="dobt">#REF!</definedName>
    <definedName name="Document_array" localSheetId="3">{"ÿÿÿÿÿ","§«ng C­êng.xls"}</definedName>
    <definedName name="Document_array" localSheetId="0">{"ÿÿÿÿÿ","§«ng C­êng.xls"}</definedName>
    <definedName name="Document_array" localSheetId="2">{"ÿÿÿÿÿ","§«ng C­êng.xls"}</definedName>
    <definedName name="Document_array" localSheetId="1">{"ÿÿÿÿÿ","§«ng C­êng.xls"}</definedName>
    <definedName name="Document_array" localSheetId="4">{"ÿÿÿÿÿ","§«ng C­êng.xls"}</definedName>
    <definedName name="Document_array">{"ÿÿÿÿÿ","§«ng C­êng.xls"}</definedName>
    <definedName name="DongbangBB" localSheetId="3">#REF!</definedName>
    <definedName name="DongbangBB" localSheetId="0">#REF!</definedName>
    <definedName name="DongbangBB" localSheetId="2">#REF!</definedName>
    <definedName name="DongbangBB" localSheetId="1">#REF!</definedName>
    <definedName name="DongbangBB" localSheetId="4">#REF!</definedName>
    <definedName name="DongbangBB">#REF!</definedName>
    <definedName name="DSUMDATA" localSheetId="3">#REF!</definedName>
    <definedName name="DSUMDATA" localSheetId="0">#REF!</definedName>
    <definedName name="DSUMDATA" localSheetId="2">#REF!</definedName>
    <definedName name="DSUMDATA" localSheetId="1">#REF!</definedName>
    <definedName name="DSUMDATA" localSheetId="4">#REF!</definedName>
    <definedName name="DSUMDATA">#REF!</definedName>
    <definedName name="DTnam" localSheetId="3">#REF!</definedName>
    <definedName name="DTnam" localSheetId="0">#REF!</definedName>
    <definedName name="DTnam" localSheetId="1">#REF!</definedName>
    <definedName name="DTnam" localSheetId="4">#REF!</definedName>
    <definedName name="DTnam">#REF!</definedName>
    <definedName name="DTtyle" localSheetId="3">#REF!</definedName>
    <definedName name="DTtyle" localSheetId="0">#REF!</definedName>
    <definedName name="DTtyle" localSheetId="1">#REF!</definedName>
    <definedName name="DTtyle" localSheetId="4">#REF!</definedName>
    <definedName name="DTtyle">#REF!</definedName>
    <definedName name="Duyenhai" localSheetId="3">#REF!</definedName>
    <definedName name="Duyenhai" localSheetId="0">#REF!</definedName>
    <definedName name="Duyenhai" localSheetId="2">#REF!</definedName>
    <definedName name="Duyenhai" localSheetId="1">#REF!</definedName>
    <definedName name="Duyenhai" localSheetId="4">#REF!</definedName>
    <definedName name="Duyenhai">#REF!</definedName>
    <definedName name="End_1" localSheetId="3">#REF!</definedName>
    <definedName name="End_1" localSheetId="0">#REF!</definedName>
    <definedName name="End_1" localSheetId="2">#REF!</definedName>
    <definedName name="End_1" localSheetId="1">#REF!</definedName>
    <definedName name="End_1" localSheetId="4">#REF!</definedName>
    <definedName name="End_1">#REF!</definedName>
    <definedName name="End_10" localSheetId="3">#REF!</definedName>
    <definedName name="End_10" localSheetId="0">#REF!</definedName>
    <definedName name="End_10" localSheetId="2">#REF!</definedName>
    <definedName name="End_10" localSheetId="1">#REF!</definedName>
    <definedName name="End_10" localSheetId="4">#REF!</definedName>
    <definedName name="End_10">#REF!</definedName>
    <definedName name="End_11" localSheetId="3">#REF!</definedName>
    <definedName name="End_11" localSheetId="0">#REF!</definedName>
    <definedName name="End_11" localSheetId="2">#REF!</definedName>
    <definedName name="End_11" localSheetId="1">#REF!</definedName>
    <definedName name="End_11" localSheetId="4">#REF!</definedName>
    <definedName name="End_11">#REF!</definedName>
    <definedName name="End_12" localSheetId="3">#REF!</definedName>
    <definedName name="End_12" localSheetId="0">#REF!</definedName>
    <definedName name="End_12" localSheetId="2">#REF!</definedName>
    <definedName name="End_12" localSheetId="1">#REF!</definedName>
    <definedName name="End_12" localSheetId="4">#REF!</definedName>
    <definedName name="End_12">#REF!</definedName>
    <definedName name="End_13" localSheetId="3">#REF!</definedName>
    <definedName name="End_13" localSheetId="0">#REF!</definedName>
    <definedName name="End_13" localSheetId="2">#REF!</definedName>
    <definedName name="End_13" localSheetId="1">#REF!</definedName>
    <definedName name="End_13" localSheetId="4">#REF!</definedName>
    <definedName name="End_13">#REF!</definedName>
    <definedName name="End_2" localSheetId="3">#REF!</definedName>
    <definedName name="End_2" localSheetId="0">#REF!</definedName>
    <definedName name="End_2" localSheetId="2">#REF!</definedName>
    <definedName name="End_2" localSheetId="1">#REF!</definedName>
    <definedName name="End_2" localSheetId="4">#REF!</definedName>
    <definedName name="End_2">#REF!</definedName>
    <definedName name="End_3" localSheetId="3">#REF!</definedName>
    <definedName name="End_3" localSheetId="0">#REF!</definedName>
    <definedName name="End_3" localSheetId="2">#REF!</definedName>
    <definedName name="End_3" localSheetId="1">#REF!</definedName>
    <definedName name="End_3" localSheetId="4">#REF!</definedName>
    <definedName name="End_3">#REF!</definedName>
    <definedName name="End_4" localSheetId="3">#REF!</definedName>
    <definedName name="End_4" localSheetId="0">#REF!</definedName>
    <definedName name="End_4" localSheetId="2">#REF!</definedName>
    <definedName name="End_4" localSheetId="1">#REF!</definedName>
    <definedName name="End_4" localSheetId="4">#REF!</definedName>
    <definedName name="End_4">#REF!</definedName>
    <definedName name="End_5" localSheetId="3">#REF!</definedName>
    <definedName name="End_5" localSheetId="0">#REF!</definedName>
    <definedName name="End_5" localSheetId="2">#REF!</definedName>
    <definedName name="End_5" localSheetId="1">#REF!</definedName>
    <definedName name="End_5" localSheetId="4">#REF!</definedName>
    <definedName name="End_5">#REF!</definedName>
    <definedName name="End_6" localSheetId="3">#REF!</definedName>
    <definedName name="End_6" localSheetId="0">#REF!</definedName>
    <definedName name="End_6" localSheetId="2">#REF!</definedName>
    <definedName name="End_6" localSheetId="1">#REF!</definedName>
    <definedName name="End_6" localSheetId="4">#REF!</definedName>
    <definedName name="End_6">#REF!</definedName>
    <definedName name="End_7" localSheetId="3">#REF!</definedName>
    <definedName name="End_7" localSheetId="0">#REF!</definedName>
    <definedName name="End_7" localSheetId="2">#REF!</definedName>
    <definedName name="End_7" localSheetId="1">#REF!</definedName>
    <definedName name="End_7" localSheetId="4">#REF!</definedName>
    <definedName name="End_7">#REF!</definedName>
    <definedName name="End_8" localSheetId="3">#REF!</definedName>
    <definedName name="End_8" localSheetId="0">#REF!</definedName>
    <definedName name="End_8" localSheetId="2">#REF!</definedName>
    <definedName name="End_8" localSheetId="1">#REF!</definedName>
    <definedName name="End_8" localSheetId="4">#REF!</definedName>
    <definedName name="End_8">#REF!</definedName>
    <definedName name="End_9" localSheetId="3">#REF!</definedName>
    <definedName name="End_9" localSheetId="0">#REF!</definedName>
    <definedName name="End_9" localSheetId="2">#REF!</definedName>
    <definedName name="End_9" localSheetId="1">#REF!</definedName>
    <definedName name="End_9" localSheetId="4">#REF!</definedName>
    <definedName name="End_9">#REF!</definedName>
    <definedName name="FACTOR" localSheetId="3">#REF!</definedName>
    <definedName name="FACTOR" localSheetId="0">#REF!</definedName>
    <definedName name="FACTOR" localSheetId="2">#REF!</definedName>
    <definedName name="FACTOR" localSheetId="1">#REF!</definedName>
    <definedName name="FACTOR" localSheetId="4">#REF!</definedName>
    <definedName name="FACTOR">#REF!</definedName>
    <definedName name="ffdsfds">#N/A</definedName>
    <definedName name="GDDCLTDZ22" localSheetId="3">#REF!</definedName>
    <definedName name="GDDCLTDZ22" localSheetId="0">#REF!</definedName>
    <definedName name="GDDCLTDZ22" localSheetId="1">#REF!</definedName>
    <definedName name="GDDCLTDZ22" localSheetId="4">#REF!</definedName>
    <definedName name="GDDCLTDZ22">#REF!</definedName>
    <definedName name="geff" localSheetId="3">#REF!</definedName>
    <definedName name="geff" localSheetId="0">#REF!</definedName>
    <definedName name="geff" localSheetId="1">#REF!</definedName>
    <definedName name="geff" localSheetId="4">#REF!</definedName>
    <definedName name="geff">#REF!</definedName>
    <definedName name="Gia_tien" localSheetId="3">#REF!</definedName>
    <definedName name="Gia_tien" localSheetId="0">#REF!</definedName>
    <definedName name="Gia_tien" localSheetId="1">#REF!</definedName>
    <definedName name="Gia_tien" localSheetId="4">#REF!</definedName>
    <definedName name="Gia_tien">#REF!</definedName>
    <definedName name="gia_tien_BTN" localSheetId="3">#REF!</definedName>
    <definedName name="gia_tien_BTN" localSheetId="0">#REF!</definedName>
    <definedName name="gia_tien_BTN" localSheetId="1">#REF!</definedName>
    <definedName name="gia_tien_BTN" localSheetId="4">#REF!</definedName>
    <definedName name="gia_tien_BTN">#REF!</definedName>
    <definedName name="Goc32x3" localSheetId="3">#REF!</definedName>
    <definedName name="Goc32x3" localSheetId="0">#REF!</definedName>
    <definedName name="Goc32x3" localSheetId="2">#REF!</definedName>
    <definedName name="Goc32x3" localSheetId="1">#REF!</definedName>
    <definedName name="Goc32x3" localSheetId="4">#REF!</definedName>
    <definedName name="Goc32x3">#REF!</definedName>
    <definedName name="Goc35x3" localSheetId="3">#REF!</definedName>
    <definedName name="Goc35x3" localSheetId="0">#REF!</definedName>
    <definedName name="Goc35x3" localSheetId="2">#REF!</definedName>
    <definedName name="Goc35x3" localSheetId="1">#REF!</definedName>
    <definedName name="Goc35x3" localSheetId="4">#REF!</definedName>
    <definedName name="Goc35x3">#REF!</definedName>
    <definedName name="Goc40x4" localSheetId="3">#REF!</definedName>
    <definedName name="Goc40x4" localSheetId="0">#REF!</definedName>
    <definedName name="Goc40x4" localSheetId="2">#REF!</definedName>
    <definedName name="Goc40x4" localSheetId="1">#REF!</definedName>
    <definedName name="Goc40x4" localSheetId="4">#REF!</definedName>
    <definedName name="Goc40x4">#REF!</definedName>
    <definedName name="Goc45x4" localSheetId="3">#REF!</definedName>
    <definedName name="Goc45x4" localSheetId="0">#REF!</definedName>
    <definedName name="Goc45x4" localSheetId="2">#REF!</definedName>
    <definedName name="Goc45x4" localSheetId="1">#REF!</definedName>
    <definedName name="Goc45x4" localSheetId="4">#REF!</definedName>
    <definedName name="Goc45x4">#REF!</definedName>
    <definedName name="Goc50x5" localSheetId="3">#REF!</definedName>
    <definedName name="Goc50x5" localSheetId="0">#REF!</definedName>
    <definedName name="Goc50x5" localSheetId="2">#REF!</definedName>
    <definedName name="Goc50x5" localSheetId="1">#REF!</definedName>
    <definedName name="Goc50x5" localSheetId="4">#REF!</definedName>
    <definedName name="Goc50x5">#REF!</definedName>
    <definedName name="Goc63x6" localSheetId="3">#REF!</definedName>
    <definedName name="Goc63x6" localSheetId="0">#REF!</definedName>
    <definedName name="Goc63x6" localSheetId="2">#REF!</definedName>
    <definedName name="Goc63x6" localSheetId="1">#REF!</definedName>
    <definedName name="Goc63x6" localSheetId="4">#REF!</definedName>
    <definedName name="Goc63x6">#REF!</definedName>
    <definedName name="Goc75x6" localSheetId="3">#REF!</definedName>
    <definedName name="Goc75x6" localSheetId="0">#REF!</definedName>
    <definedName name="Goc75x6" localSheetId="2">#REF!</definedName>
    <definedName name="Goc75x6" localSheetId="1">#REF!</definedName>
    <definedName name="Goc75x6" localSheetId="4">#REF!</definedName>
    <definedName name="Goc75x6">#REF!</definedName>
    <definedName name="GTXL" localSheetId="3">#REF!</definedName>
    <definedName name="GTXL" localSheetId="0">#REF!</definedName>
    <definedName name="GTXL" localSheetId="1">#REF!</definedName>
    <definedName name="GTXL" localSheetId="4">#REF!</definedName>
    <definedName name="GTXL">#REF!</definedName>
    <definedName name="h" localSheetId="3" hidden="1">{"'Sheet1'!$L$16"}</definedName>
    <definedName name="h" localSheetId="0" hidden="1">{"'Sheet1'!$L$16"}</definedName>
    <definedName name="h" localSheetId="2" hidden="1">{"'Sheet1'!$L$16"}</definedName>
    <definedName name="h" localSheetId="1" hidden="1">{"'Sheet1'!$L$16"}</definedName>
    <definedName name="h" localSheetId="4" hidden="1">{"'Sheet1'!$L$16"}</definedName>
    <definedName name="h" hidden="1">{"'Sheet1'!$L$16"}</definedName>
    <definedName name="hg" localSheetId="3">#REF!</definedName>
    <definedName name="hg" localSheetId="0">#REF!</definedName>
    <definedName name="hg" localSheetId="1">#REF!</definedName>
    <definedName name="hg" localSheetId="4">#REF!</definedName>
    <definedName name="hg">#REF!</definedName>
    <definedName name="hien" localSheetId="3">#REF!</definedName>
    <definedName name="hien" localSheetId="0">#REF!</definedName>
    <definedName name="hien" localSheetId="1">#REF!</definedName>
    <definedName name="hien" localSheetId="4">#REF!</definedName>
    <definedName name="hien">#REF!</definedName>
    <definedName name="hiep" localSheetId="3" hidden="1">{"'Sheet1'!$L$16"}</definedName>
    <definedName name="hiep" localSheetId="0" hidden="1">{"'Sheet1'!$L$16"}</definedName>
    <definedName name="hiep" localSheetId="2" hidden="1">{"'Sheet1'!$L$16"}</definedName>
    <definedName name="hiep" localSheetId="1" hidden="1">{"'Sheet1'!$L$16"}</definedName>
    <definedName name="hiep" localSheetId="4" hidden="1">{"'Sheet1'!$L$16"}</definedName>
    <definedName name="hiep" hidden="1">{"'Sheet1'!$L$16"}</definedName>
    <definedName name="HN" localSheetId="3">#REF!</definedName>
    <definedName name="HN" localSheetId="0">#REF!</definedName>
    <definedName name="HN" localSheetId="2">#REF!</definedName>
    <definedName name="HN" localSheetId="1">#REF!</definedName>
    <definedName name="HN" localSheetId="4">#REF!</definedName>
    <definedName name="HN">#REF!</definedName>
    <definedName name="Hoabinh" localSheetId="3">#REF!</definedName>
    <definedName name="Hoabinh" localSheetId="0">#REF!</definedName>
    <definedName name="Hoabinh" localSheetId="2">#REF!</definedName>
    <definedName name="Hoabinh" localSheetId="1">#REF!</definedName>
    <definedName name="Hoabinh" localSheetId="4">#REF!</definedName>
    <definedName name="Hoabinh">#REF!</definedName>
    <definedName name="HOME_MANP" localSheetId="3">#REF!</definedName>
    <definedName name="HOME_MANP" localSheetId="0">#REF!</definedName>
    <definedName name="HOME_MANP" localSheetId="1">#REF!</definedName>
    <definedName name="HOME_MANP" localSheetId="4">#REF!</definedName>
    <definedName name="HOME_MANP">#REF!</definedName>
    <definedName name="HOMEOFFICE_COST" localSheetId="3">#REF!</definedName>
    <definedName name="HOMEOFFICE_COST" localSheetId="0">#REF!</definedName>
    <definedName name="HOMEOFFICE_COST" localSheetId="1">#REF!</definedName>
    <definedName name="HOMEOFFICE_COST" localSheetId="4">#REF!</definedName>
    <definedName name="HOMEOFFICE_COST">#REF!</definedName>
    <definedName name="Hsc" localSheetId="3">#REF!</definedName>
    <definedName name="Hsc" localSheetId="0">#REF!</definedName>
    <definedName name="Hsc" localSheetId="1">#REF!</definedName>
    <definedName name="Hsc" localSheetId="4">#REF!</definedName>
    <definedName name="Hsc">#REF!</definedName>
    <definedName name="HTML_CodePage" hidden="1">950</definedName>
    <definedName name="HTML_Control" localSheetId="3" hidden="1">{"'Sheet1'!$L$16"}</definedName>
    <definedName name="HTML_Control" localSheetId="0" hidden="1">{"'Sheet1'!$L$16"}</definedName>
    <definedName name="HTML_Control" localSheetId="2" hidden="1">{"'Sheet1'!$L$16"}</definedName>
    <definedName name="HTML_Control" localSheetId="1" hidden="1">{"'Sheet1'!$L$16"}</definedName>
    <definedName name="HTML_Control" localSheetId="4"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"C:\2689\Q\??\00q3961????PTA3??\MyHTML.htm"</definedName>
    <definedName name="HTML_Title" hidden="1">"00Q3961-SUM"</definedName>
    <definedName name="huy" localSheetId="3" hidden="1">{"'Sheet1'!$L$16"}</definedName>
    <definedName name="huy" localSheetId="0" hidden="1">{"'Sheet1'!$L$16"}</definedName>
    <definedName name="huy" localSheetId="2" hidden="1">{"'Sheet1'!$L$16"}</definedName>
    <definedName name="huy" localSheetId="1" hidden="1">{"'Sheet1'!$L$16"}</definedName>
    <definedName name="huy" localSheetId="4" hidden="1">{"'Sheet1'!$L$16"}</definedName>
    <definedName name="huy" hidden="1">{"'Sheet1'!$L$16"}</definedName>
    <definedName name="huybo" localSheetId="3">{"ÿÿÿÿÿ","§«ng C­êng.xls"}</definedName>
    <definedName name="huybo" localSheetId="0">{"ÿÿÿÿÿ","§«ng C­êng.xls"}</definedName>
    <definedName name="huybo" localSheetId="2">{"ÿÿÿÿÿ","§«ng C­êng.xls"}</definedName>
    <definedName name="huybo" localSheetId="1">{"ÿÿÿÿÿ","§«ng C­êng.xls"}</definedName>
    <definedName name="huybo" localSheetId="4">{"ÿÿÿÿÿ","§«ng C­êng.xls"}</definedName>
    <definedName name="huybo">{"ÿÿÿÿÿ","§«ng C­êng.xls"}</definedName>
    <definedName name="I" localSheetId="3">#REF!</definedName>
    <definedName name="I" localSheetId="0">#REF!</definedName>
    <definedName name="I" localSheetId="1">#REF!</definedName>
    <definedName name="I" localSheetId="4">#REF!</definedName>
    <definedName name="I">#REF!</definedName>
    <definedName name="IDLAB_COST" localSheetId="3">#REF!</definedName>
    <definedName name="IDLAB_COST" localSheetId="0">#REF!</definedName>
    <definedName name="IDLAB_COST" localSheetId="2">#REF!</definedName>
    <definedName name="IDLAB_COST" localSheetId="1">#REF!</definedName>
    <definedName name="IDLAB_COST" localSheetId="4">#REF!</definedName>
    <definedName name="IDLAB_COST">#REF!</definedName>
    <definedName name="IND_LAB" localSheetId="3">#REF!</definedName>
    <definedName name="IND_LAB" localSheetId="0">#REF!</definedName>
    <definedName name="IND_LAB" localSheetId="2">#REF!</definedName>
    <definedName name="IND_LAB" localSheetId="1">#REF!</definedName>
    <definedName name="IND_LAB" localSheetId="4">#REF!</definedName>
    <definedName name="IND_LAB">#REF!</definedName>
    <definedName name="INDMANP" localSheetId="3">#REF!</definedName>
    <definedName name="INDMANP" localSheetId="0">#REF!</definedName>
    <definedName name="INDMANP" localSheetId="2">#REF!</definedName>
    <definedName name="INDMANP" localSheetId="1">#REF!</definedName>
    <definedName name="INDMANP" localSheetId="4">#REF!</definedName>
    <definedName name="INDMANP">#REF!</definedName>
    <definedName name="j356C8" localSheetId="3">#REF!</definedName>
    <definedName name="j356C8" localSheetId="0">#REF!</definedName>
    <definedName name="j356C8" localSheetId="1">#REF!</definedName>
    <definedName name="j356C8" localSheetId="4">#REF!</definedName>
    <definedName name="j356C8">#REF!</definedName>
    <definedName name="K" localSheetId="3">#REF!</definedName>
    <definedName name="K" localSheetId="0">#REF!</definedName>
    <definedName name="K" localSheetId="2">#REF!</definedName>
    <definedName name="K" localSheetId="1">#REF!</definedName>
    <definedName name="K" localSheetId="4">#REF!</definedName>
    <definedName name="K">#REF!</definedName>
    <definedName name="KCNnam" localSheetId="3">#REF!</definedName>
    <definedName name="KCNnam" localSheetId="0">#REF!</definedName>
    <definedName name="KCNnam" localSheetId="1">#REF!</definedName>
    <definedName name="KCNnam" localSheetId="4">#REF!</definedName>
    <definedName name="KCNnam">#REF!</definedName>
    <definedName name="KCNtyle" localSheetId="3">#REF!</definedName>
    <definedName name="KCNtyle" localSheetId="0">#REF!</definedName>
    <definedName name="KCNtyle" localSheetId="1">#REF!</definedName>
    <definedName name="KCNtyle" localSheetId="4">#REF!</definedName>
    <definedName name="KCNtyle">#REF!</definedName>
    <definedName name="kcong" localSheetId="3">#REF!</definedName>
    <definedName name="kcong" localSheetId="0">#REF!</definedName>
    <definedName name="kcong" localSheetId="1">#REF!</definedName>
    <definedName name="kcong" localSheetId="4">#REF!</definedName>
    <definedName name="kcong">#REF!</definedName>
    <definedName name="khamduc" localSheetId="3">#REF!</definedName>
    <definedName name="khamduc" localSheetId="0">#REF!</definedName>
    <definedName name="khamduc" localSheetId="1">#REF!</definedName>
    <definedName name="khamduc" localSheetId="4">#REF!</definedName>
    <definedName name="khamduc">#REF!</definedName>
    <definedName name="khsdd" localSheetId="3">#REF!</definedName>
    <definedName name="khsdd" localSheetId="0">#REF!</definedName>
    <definedName name="khsdd" localSheetId="2">#REF!</definedName>
    <definedName name="khsdd" localSheetId="1">#REF!</definedName>
    <definedName name="khsdd" localSheetId="4">#REF!</definedName>
    <definedName name="khsdd">#REF!</definedName>
    <definedName name="KSnam" localSheetId="3">#REF!</definedName>
    <definedName name="KSnam" localSheetId="0">#REF!</definedName>
    <definedName name="KSnam" localSheetId="1">#REF!</definedName>
    <definedName name="KSnam" localSheetId="4">#REF!</definedName>
    <definedName name="KSnam">#REF!</definedName>
    <definedName name="KStyle" localSheetId="3">#REF!</definedName>
    <definedName name="KStyle" localSheetId="0">#REF!</definedName>
    <definedName name="KStyle" localSheetId="1">#REF!</definedName>
    <definedName name="KStyle" localSheetId="4">#REF!</definedName>
    <definedName name="KStyle">#REF!</definedName>
    <definedName name="KVC" localSheetId="3">#REF!</definedName>
    <definedName name="KVC" localSheetId="0">#REF!</definedName>
    <definedName name="KVC" localSheetId="2">#REF!</definedName>
    <definedName name="KVC" localSheetId="1">#REF!</definedName>
    <definedName name="KVC" localSheetId="4">#REF!</definedName>
    <definedName name="KVC">#REF!</definedName>
    <definedName name="L" localSheetId="3">#REF!</definedName>
    <definedName name="L" localSheetId="0">#REF!</definedName>
    <definedName name="L" localSheetId="2">#REF!</definedName>
    <definedName name="L" localSheetId="1">#REF!</definedName>
    <definedName name="L" localSheetId="4">#REF!</definedName>
    <definedName name="l">#REF!</definedName>
    <definedName name="Laichau" localSheetId="3">#REF!</definedName>
    <definedName name="Laichau" localSheetId="0">#REF!</definedName>
    <definedName name="Laichau" localSheetId="2">#REF!</definedName>
    <definedName name="Laichau" localSheetId="1">#REF!</definedName>
    <definedName name="Laichau" localSheetId="4">#REF!</definedName>
    <definedName name="Laichau">#REF!</definedName>
    <definedName name="Laocai" localSheetId="3">#REF!</definedName>
    <definedName name="Laocai" localSheetId="0">#REF!</definedName>
    <definedName name="Laocai" localSheetId="2">#REF!</definedName>
    <definedName name="Laocai" localSheetId="1">#REF!</definedName>
    <definedName name="Laocai" localSheetId="4">#REF!</definedName>
    <definedName name="Laocai">#REF!</definedName>
    <definedName name="LOAIDAT" localSheetId="3">#REF!</definedName>
    <definedName name="LOAIDAT" localSheetId="0">#REF!</definedName>
    <definedName name="LOAIDAT" localSheetId="1">#REF!</definedName>
    <definedName name="LOAIDAT" localSheetId="4">#REF!</definedName>
    <definedName name="LOAIDAT">#REF!</definedName>
    <definedName name="lVC" localSheetId="3">#REF!</definedName>
    <definedName name="lVC" localSheetId="0">#REF!</definedName>
    <definedName name="lVC" localSheetId="2">#REF!</definedName>
    <definedName name="lVC" localSheetId="1">#REF!</definedName>
    <definedName name="lVC" localSheetId="4">#REF!</definedName>
    <definedName name="lVC">#REF!</definedName>
    <definedName name="m" localSheetId="3">#REF!</definedName>
    <definedName name="m" localSheetId="0">#REF!</definedName>
    <definedName name="m" localSheetId="1">#REF!</definedName>
    <definedName name="m" localSheetId="4">#REF!</definedName>
    <definedName name="m">#REF!</definedName>
    <definedName name="MA" localSheetId="3">#REF!</definedName>
    <definedName name="MA" localSheetId="0">#REF!</definedName>
    <definedName name="MA" localSheetId="1">#REF!</definedName>
    <definedName name="MA" localSheetId="4">#REF!</definedName>
    <definedName name="MA">#REF!</definedName>
    <definedName name="MAJ_CON_EQP" localSheetId="3">#REF!</definedName>
    <definedName name="MAJ_CON_EQP" localSheetId="0">#REF!</definedName>
    <definedName name="MAJ_CON_EQP" localSheetId="2">#REF!</definedName>
    <definedName name="MAJ_CON_EQP" localSheetId="1">#REF!</definedName>
    <definedName name="MAJ_CON_EQP" localSheetId="4">#REF!</definedName>
    <definedName name="MAJ_CON_EQP">#REF!</definedName>
    <definedName name="MALOAIDAT" localSheetId="3">#REF!</definedName>
    <definedName name="MALOAIDAT" localSheetId="0">#REF!</definedName>
    <definedName name="MALOAIDAT" localSheetId="1">#REF!</definedName>
    <definedName name="MALOAIDAT" localSheetId="4">#REF!</definedName>
    <definedName name="MALOAIDAT">#REF!</definedName>
    <definedName name="mc" localSheetId="3">#REF!</definedName>
    <definedName name="mc" localSheetId="0">#REF!</definedName>
    <definedName name="mc" localSheetId="2">#REF!</definedName>
    <definedName name="mc" localSheetId="1">#REF!</definedName>
    <definedName name="mc" localSheetId="4">#REF!</definedName>
    <definedName name="mc">#REF!</definedName>
    <definedName name="MG_A" localSheetId="3">#REF!</definedName>
    <definedName name="MG_A" localSheetId="0">#REF!</definedName>
    <definedName name="MG_A" localSheetId="2">#REF!</definedName>
    <definedName name="MG_A" localSheetId="1">#REF!</definedName>
    <definedName name="MG_A" localSheetId="4">#REF!</definedName>
    <definedName name="MG_A">#REF!</definedName>
    <definedName name="MN12DZ22" localSheetId="3">#REF!</definedName>
    <definedName name="MN12DZ22" localSheetId="0">#REF!</definedName>
    <definedName name="MN12DZ22" localSheetId="1">#REF!</definedName>
    <definedName name="MN12DZ22" localSheetId="4">#REF!</definedName>
    <definedName name="MN12DZ22">#REF!</definedName>
    <definedName name="MN15DZ22" localSheetId="3">#REF!</definedName>
    <definedName name="MN15DZ22" localSheetId="0">#REF!</definedName>
    <definedName name="MN15DZ22" localSheetId="1">#REF!</definedName>
    <definedName name="MN15DZ22" localSheetId="4">#REF!</definedName>
    <definedName name="MN15DZ22">#REF!</definedName>
    <definedName name="MN18DZ22" localSheetId="3">#REF!</definedName>
    <definedName name="MN18DZ22" localSheetId="0">#REF!</definedName>
    <definedName name="MN18DZ22" localSheetId="1">#REF!</definedName>
    <definedName name="MN18DZ22" localSheetId="4">#REF!</definedName>
    <definedName name="MN18DZ22">#REF!</definedName>
    <definedName name="MNTDU" localSheetId="3">#REF!</definedName>
    <definedName name="MNTDU" localSheetId="0">#REF!</definedName>
    <definedName name="MNTDU" localSheetId="2">#REF!</definedName>
    <definedName name="MNTDU" localSheetId="1">#REF!</definedName>
    <definedName name="MNTDU" localSheetId="4">#REF!</definedName>
    <definedName name="MNTDU">#REF!</definedName>
    <definedName name="MONGMSDZ04" localSheetId="3">#REF!</definedName>
    <definedName name="MONGMSDZ04" localSheetId="0">#REF!</definedName>
    <definedName name="MONGMSDZ04" localSheetId="1">#REF!</definedName>
    <definedName name="MONGMSDZ04" localSheetId="4">#REF!</definedName>
    <definedName name="MONGMSDZ04">#REF!</definedName>
    <definedName name="MS5DZ22" localSheetId="3">#REF!</definedName>
    <definedName name="MS5DZ22" localSheetId="0">#REF!</definedName>
    <definedName name="MS5DZ22" localSheetId="1">#REF!</definedName>
    <definedName name="MS5DZ22" localSheetId="4">#REF!</definedName>
    <definedName name="MS5DZ22">#REF!</definedName>
    <definedName name="MS6DZ22" localSheetId="3">#REF!</definedName>
    <definedName name="MS6DZ22" localSheetId="0">#REF!</definedName>
    <definedName name="MS6DZ22" localSheetId="1">#REF!</definedName>
    <definedName name="MS6DZ22" localSheetId="4">#REF!</definedName>
    <definedName name="MS6DZ22">#REF!</definedName>
    <definedName name="MS7DZ22" localSheetId="3">#REF!</definedName>
    <definedName name="MS7DZ22" localSheetId="0">#REF!</definedName>
    <definedName name="MS7DZ22" localSheetId="1">#REF!</definedName>
    <definedName name="MS7DZ22" localSheetId="4">#REF!</definedName>
    <definedName name="MS7DZ22">#REF!</definedName>
    <definedName name="MT2DZ22" localSheetId="3">#REF!</definedName>
    <definedName name="MT2DZ22" localSheetId="0">#REF!</definedName>
    <definedName name="MT2DZ22" localSheetId="1">#REF!</definedName>
    <definedName name="MT2DZ22" localSheetId="4">#REF!</definedName>
    <definedName name="MT2DZ22">#REF!</definedName>
    <definedName name="MT3DZ22" localSheetId="3">#REF!</definedName>
    <definedName name="MT3DZ22" localSheetId="0">#REF!</definedName>
    <definedName name="MT3DZ22" localSheetId="1">#REF!</definedName>
    <definedName name="MT3DZ22" localSheetId="4">#REF!</definedName>
    <definedName name="MT3DZ22">#REF!</definedName>
    <definedName name="nc" localSheetId="3">#REF!</definedName>
    <definedName name="nc" localSheetId="0">#REF!</definedName>
    <definedName name="nc" localSheetId="2">#REF!</definedName>
    <definedName name="nc" localSheetId="1">#REF!</definedName>
    <definedName name="nc" localSheetId="4">#REF!</definedName>
    <definedName name="nc">#REF!</definedName>
    <definedName name="nc_btm10" localSheetId="3">#REF!</definedName>
    <definedName name="nc_btm10" localSheetId="0">#REF!</definedName>
    <definedName name="nc_btm10" localSheetId="2">#REF!</definedName>
    <definedName name="nc_btm10" localSheetId="1">#REF!</definedName>
    <definedName name="nc_btm10" localSheetId="4">#REF!</definedName>
    <definedName name="nc_btm10">#REF!</definedName>
    <definedName name="NCcap0.7" localSheetId="3">#REF!</definedName>
    <definedName name="NCcap0.7" localSheetId="0">#REF!</definedName>
    <definedName name="NCcap0.7" localSheetId="2">#REF!</definedName>
    <definedName name="NCcap0.7" localSheetId="1">#REF!</definedName>
    <definedName name="NCcap0.7" localSheetId="4">#REF!</definedName>
    <definedName name="NCcap0.7">#REF!</definedName>
    <definedName name="NCcap1" localSheetId="3">#REF!</definedName>
    <definedName name="NCcap1" localSheetId="0">#REF!</definedName>
    <definedName name="NCcap1" localSheetId="2">#REF!</definedName>
    <definedName name="NCcap1" localSheetId="1">#REF!</definedName>
    <definedName name="NCcap1" localSheetId="4">#REF!</definedName>
    <definedName name="NCcap1">#REF!</definedName>
    <definedName name="NET" localSheetId="3">#REF!</definedName>
    <definedName name="NET" localSheetId="0">#REF!</definedName>
    <definedName name="NET" localSheetId="2">#REF!</definedName>
    <definedName name="NET" localSheetId="1">#REF!</definedName>
    <definedName name="NET" localSheetId="4">#REF!</definedName>
    <definedName name="NET">#REF!</definedName>
    <definedName name="NET_1" localSheetId="3">#REF!</definedName>
    <definedName name="NET_1" localSheetId="0">#REF!</definedName>
    <definedName name="NET_1" localSheetId="1">#REF!</definedName>
    <definedName name="NET_1" localSheetId="4">#REF!</definedName>
    <definedName name="NET_1">#REF!</definedName>
    <definedName name="NET_ANA" localSheetId="3">#REF!</definedName>
    <definedName name="NET_ANA" localSheetId="0">#REF!</definedName>
    <definedName name="NET_ANA" localSheetId="2">#REF!</definedName>
    <definedName name="NET_ANA" localSheetId="1">#REF!</definedName>
    <definedName name="NET_ANA" localSheetId="4">#REF!</definedName>
    <definedName name="NET_ANA">#REF!</definedName>
    <definedName name="NET_ANA_1" localSheetId="3">#REF!</definedName>
    <definedName name="NET_ANA_1" localSheetId="0">#REF!</definedName>
    <definedName name="NET_ANA_1" localSheetId="1">#REF!</definedName>
    <definedName name="NET_ANA_1" localSheetId="4">#REF!</definedName>
    <definedName name="NET_ANA_1">#REF!</definedName>
    <definedName name="NET_ANA_2" localSheetId="3">#REF!</definedName>
    <definedName name="NET_ANA_2" localSheetId="0">#REF!</definedName>
    <definedName name="NET_ANA_2" localSheetId="1">#REF!</definedName>
    <definedName name="NET_ANA_2" localSheetId="4">#REF!</definedName>
    <definedName name="NET_ANA_2">#REF!</definedName>
    <definedName name="ngn" localSheetId="3">#REF!</definedName>
    <definedName name="ngn" localSheetId="0">#REF!</definedName>
    <definedName name="ngn" localSheetId="1">#REF!</definedName>
    <definedName name="ngn" localSheetId="4">#REF!</definedName>
    <definedName name="ngn">#REF!</definedName>
    <definedName name="NGOAIQH" localSheetId="3">#REF!</definedName>
    <definedName name="NGOAIQH" localSheetId="0">#REF!</definedName>
    <definedName name="NGOAIQH" localSheetId="1">#REF!</definedName>
    <definedName name="NGOAIQH" localSheetId="4">#REF!</definedName>
    <definedName name="NGOAIQH">#REF!</definedName>
    <definedName name="NH" localSheetId="3">#REF!</definedName>
    <definedName name="NH" localSheetId="0">#REF!</definedName>
    <definedName name="NH" localSheetId="1">#REF!</definedName>
    <definedName name="NH" localSheetId="4">#REF!</definedName>
    <definedName name="NH">#REF!</definedName>
    <definedName name="NHOMDAT" localSheetId="3">#REF!</definedName>
    <definedName name="NHOMDAT" localSheetId="0">#REF!</definedName>
    <definedName name="NHOMDAT" localSheetId="1">#REF!</definedName>
    <definedName name="NHOMDAT" localSheetId="4">#REF!</definedName>
    <definedName name="NHOMDAT">#REF!</definedName>
    <definedName name="NHot" localSheetId="3">#REF!</definedName>
    <definedName name="NHot" localSheetId="0">#REF!</definedName>
    <definedName name="NHot" localSheetId="1">#REF!</definedName>
    <definedName name="NHot" localSheetId="4">#REF!</definedName>
    <definedName name="NHot">#REF!</definedName>
    <definedName name="NLunam" localSheetId="3">#REF!</definedName>
    <definedName name="NLunam" localSheetId="0">#REF!</definedName>
    <definedName name="NLunam" localSheetId="1">#REF!</definedName>
    <definedName name="NLunam" localSheetId="4">#REF!</definedName>
    <definedName name="NLunam">#REF!</definedName>
    <definedName name="NLutyle" localSheetId="3">#REF!</definedName>
    <definedName name="NLutyle" localSheetId="0">#REF!</definedName>
    <definedName name="NLutyle" localSheetId="1">#REF!</definedName>
    <definedName name="NLutyle" localSheetId="4">#REF!</definedName>
    <definedName name="NLutyle">#REF!</definedName>
    <definedName name="Nms" localSheetId="3">#REF!</definedName>
    <definedName name="Nms" localSheetId="0">#REF!</definedName>
    <definedName name="Nms" localSheetId="1">#REF!</definedName>
    <definedName name="Nms" localSheetId="4">#REF!</definedName>
    <definedName name="Nms">#REF!</definedName>
    <definedName name="nn" localSheetId="3">#REF!</definedName>
    <definedName name="nn" localSheetId="0">#REF!</definedName>
    <definedName name="nn" localSheetId="1">#REF!</definedName>
    <definedName name="nn" localSheetId="4">#REF!</definedName>
    <definedName name="nn">#REF!</definedName>
    <definedName name="No" localSheetId="3">#REF!</definedName>
    <definedName name="No" localSheetId="0">#REF!</definedName>
    <definedName name="No" localSheetId="1">#REF!</definedName>
    <definedName name="No" localSheetId="4">#REF!</definedName>
    <definedName name="No">#REF!</definedName>
    <definedName name="NTTSnam" localSheetId="3">#REF!</definedName>
    <definedName name="NTTSnam" localSheetId="0">#REF!</definedName>
    <definedName name="NTTSnam" localSheetId="1">#REF!</definedName>
    <definedName name="NTTSnam" localSheetId="4">#REF!</definedName>
    <definedName name="NTTSnam">#REF!</definedName>
    <definedName name="NTTStyle" localSheetId="3">#REF!</definedName>
    <definedName name="NTTStyle" localSheetId="0">#REF!</definedName>
    <definedName name="NTTStyle" localSheetId="1">#REF!</definedName>
    <definedName name="NTTStyle" localSheetId="4">#REF!</definedName>
    <definedName name="NTTStyle">#REF!</definedName>
    <definedName name="nuithanh" localSheetId="3">#REF!</definedName>
    <definedName name="nuithanh" localSheetId="0">#REF!</definedName>
    <definedName name="nuithanh" localSheetId="1">#REF!</definedName>
    <definedName name="nuithanh" localSheetId="4">#REF!</definedName>
    <definedName name="nuithanh">#REF!</definedName>
    <definedName name="ODTnam" localSheetId="3">#REF!</definedName>
    <definedName name="ODTnam" localSheetId="0">#REF!</definedName>
    <definedName name="ODTnam" localSheetId="1">#REF!</definedName>
    <definedName name="ODTnam" localSheetId="4">#REF!</definedName>
    <definedName name="ODTnam">#REF!</definedName>
    <definedName name="ODTtyle" localSheetId="3">#REF!</definedName>
    <definedName name="ODTtyle" localSheetId="0">#REF!</definedName>
    <definedName name="ODTtyle" localSheetId="1">#REF!</definedName>
    <definedName name="ODTtyle" localSheetId="4">#REF!</definedName>
    <definedName name="ODTtyle">#REF!</definedName>
    <definedName name="Pd" localSheetId="3">#REF!</definedName>
    <definedName name="Pd" localSheetId="0">#REF!</definedName>
    <definedName name="Pd" localSheetId="1">#REF!</definedName>
    <definedName name="Pd" localSheetId="4">#REF!</definedName>
    <definedName name="Pd">#REF!</definedName>
    <definedName name="phuninh" localSheetId="3">#REF!</definedName>
    <definedName name="phuninh" localSheetId="0">#REF!</definedName>
    <definedName name="phuninh" localSheetId="1">#REF!</definedName>
    <definedName name="phuninh" localSheetId="4">#REF!</definedName>
    <definedName name="phuninh">#REF!</definedName>
    <definedName name="Phutho" localSheetId="3">#REF!</definedName>
    <definedName name="Phutho" localSheetId="0">#REF!</definedName>
    <definedName name="Phutho" localSheetId="2">#REF!</definedName>
    <definedName name="Phutho" localSheetId="1">#REF!</definedName>
    <definedName name="Phutho" localSheetId="4">#REF!</definedName>
    <definedName name="Phutho">#REF!</definedName>
    <definedName name="PileType" localSheetId="3">#REF!</definedName>
    <definedName name="PileType" localSheetId="0">#REF!</definedName>
    <definedName name="PileType" localSheetId="1">#REF!</definedName>
    <definedName name="PileType" localSheetId="4">#REF!</definedName>
    <definedName name="PileType">#REF!</definedName>
    <definedName name="PNNKnam" localSheetId="3">#REF!</definedName>
    <definedName name="PNNKnam" localSheetId="0">#REF!</definedName>
    <definedName name="PNNKnam" localSheetId="1">#REF!</definedName>
    <definedName name="PNNKnam" localSheetId="4">#REF!</definedName>
    <definedName name="PNNKnam">#REF!</definedName>
    <definedName name="PNNKtyle" localSheetId="3">#REF!</definedName>
    <definedName name="PNNKtyle" localSheetId="0">#REF!</definedName>
    <definedName name="PNNKtyle" localSheetId="1">#REF!</definedName>
    <definedName name="PNNKtyle" localSheetId="4">#REF!</definedName>
    <definedName name="PNNKtyle">#REF!</definedName>
    <definedName name="PRICE" localSheetId="3">#REF!</definedName>
    <definedName name="PRICE" localSheetId="0">#REF!</definedName>
    <definedName name="PRICE" localSheetId="2">#REF!</definedName>
    <definedName name="PRICE" localSheetId="1">#REF!</definedName>
    <definedName name="PRICE" localSheetId="4">#REF!</definedName>
    <definedName name="PRICE">#REF!</definedName>
    <definedName name="PRICE1" localSheetId="3">#REF!</definedName>
    <definedName name="PRICE1" localSheetId="0">#REF!</definedName>
    <definedName name="PRICE1" localSheetId="2">#REF!</definedName>
    <definedName name="PRICE1" localSheetId="1">#REF!</definedName>
    <definedName name="PRICE1" localSheetId="4">#REF!</definedName>
    <definedName name="PRICE1">#REF!</definedName>
    <definedName name="_xlnm.Print_Area" localSheetId="3">#REF!</definedName>
    <definedName name="_xlnm.Print_Area" localSheetId="0">#REF!</definedName>
    <definedName name="_xlnm.Print_Area" localSheetId="1">#REF!</definedName>
    <definedName name="_xlnm.Print_Area" localSheetId="4">#REF!</definedName>
    <definedName name="_xlnm.Print_Area">#REF!</definedName>
    <definedName name="_xlnm.Print_Titles" localSheetId="3">'2018 chuyen sang 2019'!$2:$2</definedName>
    <definedName name="_xlnm.Print_Titles" localSheetId="0">ĐK2019!$2:$3</definedName>
    <definedName name="_xlnm.Print_Titles" localSheetId="2">KQTH2018!$2:$3</definedName>
    <definedName name="_xlnm.Print_Titles" localSheetId="1">Rasoat!$2:$3</definedName>
    <definedName name="_xlnm.Print_Titles" localSheetId="4">Xong2018!$2:$3</definedName>
    <definedName name="_xlnm.Print_Titles">#N/A</definedName>
    <definedName name="Print_Titles_MI" localSheetId="3">#REF!</definedName>
    <definedName name="Print_Titles_MI" localSheetId="0">#REF!</definedName>
    <definedName name="Print_Titles_MI" localSheetId="2">#REF!</definedName>
    <definedName name="Print_Titles_MI" localSheetId="1">#REF!</definedName>
    <definedName name="Print_Titles_MI" localSheetId="4">#REF!</definedName>
    <definedName name="Print_Titles_MI">#REF!</definedName>
    <definedName name="PRINTA" localSheetId="3">#REF!</definedName>
    <definedName name="PRINTA" localSheetId="0">#REF!</definedName>
    <definedName name="PRINTA" localSheetId="1">#REF!</definedName>
    <definedName name="PRINTA" localSheetId="4">#REF!</definedName>
    <definedName name="PRINTA">#REF!</definedName>
    <definedName name="PRINTB" localSheetId="3">#REF!</definedName>
    <definedName name="PRINTB" localSheetId="0">#REF!</definedName>
    <definedName name="PRINTB" localSheetId="1">#REF!</definedName>
    <definedName name="PRINTB" localSheetId="4">#REF!</definedName>
    <definedName name="PRINTB">#REF!</definedName>
    <definedName name="PRINTC" localSheetId="3">#REF!</definedName>
    <definedName name="PRINTC" localSheetId="0">#REF!</definedName>
    <definedName name="PRINTC" localSheetId="1">#REF!</definedName>
    <definedName name="PRINTC" localSheetId="4">#REF!</definedName>
    <definedName name="PRINTC">#REF!</definedName>
    <definedName name="PROPOSAL" localSheetId="3">#REF!</definedName>
    <definedName name="PROPOSAL" localSheetId="0">#REF!</definedName>
    <definedName name="PROPOSAL" localSheetId="2">#REF!</definedName>
    <definedName name="PROPOSAL" localSheetId="1">#REF!</definedName>
    <definedName name="PROPOSAL" localSheetId="4">#REF!</definedName>
    <definedName name="PROPOSAL">#REF!</definedName>
    <definedName name="ptdg" localSheetId="3">#REF!</definedName>
    <definedName name="ptdg" localSheetId="0">#REF!</definedName>
    <definedName name="ptdg" localSheetId="1">#REF!</definedName>
    <definedName name="ptdg" localSheetId="4">#REF!</definedName>
    <definedName name="ptdg">#REF!</definedName>
    <definedName name="PTDG_DCV" localSheetId="3">#REF!</definedName>
    <definedName name="PTDG_DCV" localSheetId="0">#REF!</definedName>
    <definedName name="PTDG_DCV" localSheetId="1">#REF!</definedName>
    <definedName name="PTDG_DCV" localSheetId="4">#REF!</definedName>
    <definedName name="PTDG_DCV">#REF!</definedName>
    <definedName name="ptdg_duong" localSheetId="3">#REF!</definedName>
    <definedName name="ptdg_duong" localSheetId="0">#REF!</definedName>
    <definedName name="ptdg_duong" localSheetId="1">#REF!</definedName>
    <definedName name="ptdg_duong" localSheetId="4">#REF!</definedName>
    <definedName name="ptdg_duong">#REF!</definedName>
    <definedName name="ql" localSheetId="3">#REF!</definedName>
    <definedName name="ql" localSheetId="0">#REF!</definedName>
    <definedName name="ql" localSheetId="1">#REF!</definedName>
    <definedName name="ql" localSheetId="4">#REF!</definedName>
    <definedName name="ql">#REF!</definedName>
    <definedName name="QPnam" localSheetId="3">#REF!</definedName>
    <definedName name="QPnam" localSheetId="0">#REF!</definedName>
    <definedName name="QPnam" localSheetId="1">#REF!</definedName>
    <definedName name="QPnam" localSheetId="4">#REF!</definedName>
    <definedName name="QPnam">#REF!</definedName>
    <definedName name="QPtyle" localSheetId="3">#REF!</definedName>
    <definedName name="QPtyle" localSheetId="0">#REF!</definedName>
    <definedName name="QPtyle" localSheetId="1">#REF!</definedName>
    <definedName name="QPtyle" localSheetId="4">#REF!</definedName>
    <definedName name="QPtyle">#REF!</definedName>
    <definedName name="qu" localSheetId="3">#REF!</definedName>
    <definedName name="qu" localSheetId="0">#REF!</definedName>
    <definedName name="qu" localSheetId="1">#REF!</definedName>
    <definedName name="qu" localSheetId="4">#REF!</definedName>
    <definedName name="qu">#REF!</definedName>
    <definedName name="Quangninh" localSheetId="3">#REF!</definedName>
    <definedName name="Quangninh" localSheetId="0">#REF!</definedName>
    <definedName name="Quangninh" localSheetId="2">#REF!</definedName>
    <definedName name="Quangninh" localSheetId="1">#REF!</definedName>
    <definedName name="Quangninh" localSheetId="4">#REF!</definedName>
    <definedName name="Quangninh">#REF!</definedName>
    <definedName name="RECOUT">#N/A</definedName>
    <definedName name="RFP003A" localSheetId="3">#REF!</definedName>
    <definedName name="RFP003A" localSheetId="0">#REF!</definedName>
    <definedName name="RFP003A" localSheetId="2">#REF!</definedName>
    <definedName name="RFP003A" localSheetId="1">#REF!</definedName>
    <definedName name="RFP003A" localSheetId="4">#REF!</definedName>
    <definedName name="RFP003A">#REF!</definedName>
    <definedName name="RFP003B" localSheetId="3">#REF!</definedName>
    <definedName name="RFP003B" localSheetId="0">#REF!</definedName>
    <definedName name="RFP003B" localSheetId="2">#REF!</definedName>
    <definedName name="RFP003B" localSheetId="1">#REF!</definedName>
    <definedName name="RFP003B" localSheetId="4">#REF!</definedName>
    <definedName name="RFP003B">#REF!</definedName>
    <definedName name="RFP003C" localSheetId="3">#REF!</definedName>
    <definedName name="RFP003C" localSheetId="0">#REF!</definedName>
    <definedName name="RFP003C" localSheetId="2">#REF!</definedName>
    <definedName name="RFP003C" localSheetId="1">#REF!</definedName>
    <definedName name="RFP003C" localSheetId="4">#REF!</definedName>
    <definedName name="RFP003C">#REF!</definedName>
    <definedName name="RFP003D" localSheetId="3">#REF!</definedName>
    <definedName name="RFP003D" localSheetId="0">#REF!</definedName>
    <definedName name="RFP003D" localSheetId="2">#REF!</definedName>
    <definedName name="RFP003D" localSheetId="1">#REF!</definedName>
    <definedName name="RFP003D" localSheetId="4">#REF!</definedName>
    <definedName name="RFP003D">#REF!</definedName>
    <definedName name="RFP003E" localSheetId="3">#REF!</definedName>
    <definedName name="RFP003E" localSheetId="0">#REF!</definedName>
    <definedName name="RFP003E" localSheetId="2">#REF!</definedName>
    <definedName name="RFP003E" localSheetId="1">#REF!</definedName>
    <definedName name="RFP003E" localSheetId="4">#REF!</definedName>
    <definedName name="RFP003E">#REF!</definedName>
    <definedName name="RFP003F" localSheetId="3">#REF!</definedName>
    <definedName name="RFP003F" localSheetId="0">#REF!</definedName>
    <definedName name="RFP003F" localSheetId="2">#REF!</definedName>
    <definedName name="RFP003F" localSheetId="1">#REF!</definedName>
    <definedName name="RFP003F" localSheetId="4">#REF!</definedName>
    <definedName name="RFP003F">#REF!</definedName>
    <definedName name="SCH" localSheetId="3">#REF!</definedName>
    <definedName name="SCH" localSheetId="0">#REF!</definedName>
    <definedName name="SCH" localSheetId="2">#REF!</definedName>
    <definedName name="SCH" localSheetId="1">#REF!</definedName>
    <definedName name="SCH" localSheetId="4">#REF!</definedName>
    <definedName name="SCH">#REF!</definedName>
    <definedName name="SIZE" localSheetId="3">#REF!</definedName>
    <definedName name="SIZE" localSheetId="0">#REF!</definedName>
    <definedName name="SIZE" localSheetId="2">#REF!</definedName>
    <definedName name="SIZE" localSheetId="1">#REF!</definedName>
    <definedName name="SIZE" localSheetId="4">#REF!</definedName>
    <definedName name="SIZE">#REF!</definedName>
    <definedName name="Soi" localSheetId="3">#REF!</definedName>
    <definedName name="Soi" localSheetId="0">#REF!</definedName>
    <definedName name="Soi" localSheetId="2">#REF!</definedName>
    <definedName name="Soi" localSheetId="1">#REF!</definedName>
    <definedName name="Soi" localSheetId="4">#REF!</definedName>
    <definedName name="Soi">#REF!</definedName>
    <definedName name="soichon12" localSheetId="3">#REF!</definedName>
    <definedName name="soichon12" localSheetId="0">#REF!</definedName>
    <definedName name="soichon12" localSheetId="2">#REF!</definedName>
    <definedName name="soichon12" localSheetId="1">#REF!</definedName>
    <definedName name="soichon12" localSheetId="4">#REF!</definedName>
    <definedName name="soichon12">#REF!</definedName>
    <definedName name="soichon24" localSheetId="3">#REF!</definedName>
    <definedName name="soichon24" localSheetId="0">#REF!</definedName>
    <definedName name="soichon24" localSheetId="2">#REF!</definedName>
    <definedName name="soichon24" localSheetId="1">#REF!</definedName>
    <definedName name="soichon24" localSheetId="4">#REF!</definedName>
    <definedName name="soichon24">#REF!</definedName>
    <definedName name="soichon46" localSheetId="3">#REF!</definedName>
    <definedName name="soichon46" localSheetId="0">#REF!</definedName>
    <definedName name="soichon46" localSheetId="2">#REF!</definedName>
    <definedName name="soichon46" localSheetId="1">#REF!</definedName>
    <definedName name="soichon46" localSheetId="4">#REF!</definedName>
    <definedName name="soichon46">#REF!</definedName>
    <definedName name="SoilType" localSheetId="3">#REF!</definedName>
    <definedName name="SoilType" localSheetId="0">#REF!</definedName>
    <definedName name="SoilType" localSheetId="1">#REF!</definedName>
    <definedName name="SoilType" localSheetId="4">#REF!</definedName>
    <definedName name="SoilType">#REF!</definedName>
    <definedName name="Sonla" localSheetId="3">#REF!</definedName>
    <definedName name="Sonla" localSheetId="0">#REF!</definedName>
    <definedName name="Sonla" localSheetId="2">#REF!</definedName>
    <definedName name="Sonla" localSheetId="1">#REF!</definedName>
    <definedName name="Sonla" localSheetId="4">#REF!</definedName>
    <definedName name="Sonla">#REF!</definedName>
    <definedName name="SORT" localSheetId="3">#REF!</definedName>
    <definedName name="SORT" localSheetId="0">#REF!</definedName>
    <definedName name="SORT" localSheetId="2">#REF!</definedName>
    <definedName name="SORT" localSheetId="1">#REF!</definedName>
    <definedName name="SORT" localSheetId="4">#REF!</definedName>
    <definedName name="SORT">#REF!</definedName>
    <definedName name="SPEC" localSheetId="3">#REF!</definedName>
    <definedName name="SPEC" localSheetId="0">#REF!</definedName>
    <definedName name="SPEC" localSheetId="2">#REF!</definedName>
    <definedName name="SPEC" localSheetId="1">#REF!</definedName>
    <definedName name="SPEC" localSheetId="4">#REF!</definedName>
    <definedName name="SPEC">#REF!</definedName>
    <definedName name="SPECSUMMARY" localSheetId="3">#REF!</definedName>
    <definedName name="SPECSUMMARY" localSheetId="0">#REF!</definedName>
    <definedName name="SPECSUMMARY" localSheetId="2">#REF!</definedName>
    <definedName name="SPECSUMMARY" localSheetId="1">#REF!</definedName>
    <definedName name="SPECSUMMARY" localSheetId="4">#REF!</definedName>
    <definedName name="SPECSUMMARY">#REF!</definedName>
    <definedName name="SSnam" localSheetId="3">#REF!</definedName>
    <definedName name="SSnam" localSheetId="0">#REF!</definedName>
    <definedName name="SSnam" localSheetId="1">#REF!</definedName>
    <definedName name="SSnam" localSheetId="4">#REF!</definedName>
    <definedName name="SSnam">#REF!</definedName>
    <definedName name="SStyle" localSheetId="3">#REF!</definedName>
    <definedName name="SStyle" localSheetId="0">#REF!</definedName>
    <definedName name="SStyle" localSheetId="1">#REF!</definedName>
    <definedName name="SStyle" localSheetId="4">#REF!</definedName>
    <definedName name="SStyle">#REF!</definedName>
    <definedName name="Start_1" localSheetId="3">#REF!</definedName>
    <definedName name="Start_1" localSheetId="0">#REF!</definedName>
    <definedName name="Start_1" localSheetId="2">#REF!</definedName>
    <definedName name="Start_1" localSheetId="1">#REF!</definedName>
    <definedName name="Start_1" localSheetId="4">#REF!</definedName>
    <definedName name="Start_1">#REF!</definedName>
    <definedName name="Start_10" localSheetId="3">#REF!</definedName>
    <definedName name="Start_10" localSheetId="0">#REF!</definedName>
    <definedName name="Start_10" localSheetId="2">#REF!</definedName>
    <definedName name="Start_10" localSheetId="1">#REF!</definedName>
    <definedName name="Start_10" localSheetId="4">#REF!</definedName>
    <definedName name="Start_10">#REF!</definedName>
    <definedName name="Start_11" localSheetId="3">#REF!</definedName>
    <definedName name="Start_11" localSheetId="0">#REF!</definedName>
    <definedName name="Start_11" localSheetId="2">#REF!</definedName>
    <definedName name="Start_11" localSheetId="1">#REF!</definedName>
    <definedName name="Start_11" localSheetId="4">#REF!</definedName>
    <definedName name="Start_11">#REF!</definedName>
    <definedName name="Start_12" localSheetId="3">#REF!</definedName>
    <definedName name="Start_12" localSheetId="0">#REF!</definedName>
    <definedName name="Start_12" localSheetId="2">#REF!</definedName>
    <definedName name="Start_12" localSheetId="1">#REF!</definedName>
    <definedName name="Start_12" localSheetId="4">#REF!</definedName>
    <definedName name="Start_12">#REF!</definedName>
    <definedName name="Start_13" localSheetId="3">#REF!</definedName>
    <definedName name="Start_13" localSheetId="0">#REF!</definedName>
    <definedName name="Start_13" localSheetId="2">#REF!</definedName>
    <definedName name="Start_13" localSheetId="1">#REF!</definedName>
    <definedName name="Start_13" localSheetId="4">#REF!</definedName>
    <definedName name="Start_13">#REF!</definedName>
    <definedName name="Start_2" localSheetId="3">#REF!</definedName>
    <definedName name="Start_2" localSheetId="0">#REF!</definedName>
    <definedName name="Start_2" localSheetId="2">#REF!</definedName>
    <definedName name="Start_2" localSheetId="1">#REF!</definedName>
    <definedName name="Start_2" localSheetId="4">#REF!</definedName>
    <definedName name="Start_2">#REF!</definedName>
    <definedName name="Start_3" localSheetId="3">#REF!</definedName>
    <definedName name="Start_3" localSheetId="0">#REF!</definedName>
    <definedName name="Start_3" localSheetId="2">#REF!</definedName>
    <definedName name="Start_3" localSheetId="1">#REF!</definedName>
    <definedName name="Start_3" localSheetId="4">#REF!</definedName>
    <definedName name="Start_3">#REF!</definedName>
    <definedName name="Start_4" localSheetId="3">#REF!</definedName>
    <definedName name="Start_4" localSheetId="0">#REF!</definedName>
    <definedName name="Start_4" localSheetId="2">#REF!</definedName>
    <definedName name="Start_4" localSheetId="1">#REF!</definedName>
    <definedName name="Start_4" localSheetId="4">#REF!</definedName>
    <definedName name="Start_4">#REF!</definedName>
    <definedName name="Start_5" localSheetId="3">#REF!</definedName>
    <definedName name="Start_5" localSheetId="0">#REF!</definedName>
    <definedName name="Start_5" localSheetId="2">#REF!</definedName>
    <definedName name="Start_5" localSheetId="1">#REF!</definedName>
    <definedName name="Start_5" localSheetId="4">#REF!</definedName>
    <definedName name="Start_5">#REF!</definedName>
    <definedName name="Start_6" localSheetId="3">#REF!</definedName>
    <definedName name="Start_6" localSheetId="0">#REF!</definedName>
    <definedName name="Start_6" localSheetId="2">#REF!</definedName>
    <definedName name="Start_6" localSheetId="1">#REF!</definedName>
    <definedName name="Start_6" localSheetId="4">#REF!</definedName>
    <definedName name="Start_6">#REF!</definedName>
    <definedName name="Start_7" localSheetId="3">#REF!</definedName>
    <definedName name="Start_7" localSheetId="0">#REF!</definedName>
    <definedName name="Start_7" localSheetId="2">#REF!</definedName>
    <definedName name="Start_7" localSheetId="1">#REF!</definedName>
    <definedName name="Start_7" localSheetId="4">#REF!</definedName>
    <definedName name="Start_7">#REF!</definedName>
    <definedName name="Start_8" localSheetId="3">#REF!</definedName>
    <definedName name="Start_8" localSheetId="0">#REF!</definedName>
    <definedName name="Start_8" localSheetId="2">#REF!</definedName>
    <definedName name="Start_8" localSheetId="1">#REF!</definedName>
    <definedName name="Start_8" localSheetId="4">#REF!</definedName>
    <definedName name="Start_8">#REF!</definedName>
    <definedName name="Start_9" localSheetId="3">#REF!</definedName>
    <definedName name="Start_9" localSheetId="0">#REF!</definedName>
    <definedName name="Start_9" localSheetId="2">#REF!</definedName>
    <definedName name="Start_9" localSheetId="1">#REF!</definedName>
    <definedName name="Start_9" localSheetId="4">#REF!</definedName>
    <definedName name="Start_9">#REF!</definedName>
    <definedName name="SUABIEU_CD" localSheetId="3">#REF!</definedName>
    <definedName name="SUABIEU_CD" localSheetId="0">#REF!</definedName>
    <definedName name="SUABIEU_CD" localSheetId="1">#REF!</definedName>
    <definedName name="SUABIEU_CD" localSheetId="4">#REF!</definedName>
    <definedName name="SUABIEU_CD">#REF!</definedName>
    <definedName name="SUMMARY" localSheetId="3">#REF!</definedName>
    <definedName name="SUMMARY" localSheetId="0">#REF!</definedName>
    <definedName name="SUMMARY" localSheetId="1">#REF!</definedName>
    <definedName name="SUMMARY" localSheetId="4">#REF!</definedName>
    <definedName name="SUMMARY">#REF!</definedName>
    <definedName name="sx" localSheetId="3">#REF!</definedName>
    <definedName name="sx" localSheetId="0">#REF!</definedName>
    <definedName name="sx" localSheetId="1">#REF!</definedName>
    <definedName name="sx" localSheetId="4">#REF!</definedName>
    <definedName name="sx">#REF!</definedName>
    <definedName name="T" localSheetId="3">#REF!</definedName>
    <definedName name="T" localSheetId="0">#REF!</definedName>
    <definedName name="T" localSheetId="1">#REF!</definedName>
    <definedName name="T" localSheetId="4">#REF!</definedName>
    <definedName name="T">#REF!</definedName>
    <definedName name="tamdai" localSheetId="3">#REF!</definedName>
    <definedName name="tamdai" localSheetId="0">#REF!</definedName>
    <definedName name="tamdai" localSheetId="1">#REF!</definedName>
    <definedName name="tamdai" localSheetId="4">#REF!</definedName>
    <definedName name="tamdai">#REF!</definedName>
    <definedName name="tamthai" localSheetId="3">#REF!</definedName>
    <definedName name="tamthai" localSheetId="0">#REF!</definedName>
    <definedName name="tamthai" localSheetId="1">#REF!</definedName>
    <definedName name="tamthai" localSheetId="4">#REF!</definedName>
    <definedName name="tamthai">#REF!</definedName>
    <definedName name="tamvinh" localSheetId="3">#REF!</definedName>
    <definedName name="tamvinh" localSheetId="0">#REF!</definedName>
    <definedName name="tamvinh" localSheetId="1">#REF!</definedName>
    <definedName name="tamvinh" localSheetId="4">#REF!</definedName>
    <definedName name="tamvinh">#REF!</definedName>
    <definedName name="tanan" localSheetId="3">#REF!</definedName>
    <definedName name="tanan" localSheetId="0">#REF!</definedName>
    <definedName name="tanan" localSheetId="1">#REF!</definedName>
    <definedName name="tanan" localSheetId="4">#REF!</definedName>
    <definedName name="tanan">#REF!</definedName>
    <definedName name="TÄØNG_HÅÜP_KINH_PHÊ_DÆÛ_THÁÖU_TBA2_50KVA__2_11_2_0_4KV" localSheetId="3">#REF!</definedName>
    <definedName name="TÄØNG_HÅÜP_KINH_PHÊ_DÆÛ_THÁÖU_TBA2_50KVA__2_11_2_0_4KV" localSheetId="0">#REF!</definedName>
    <definedName name="TÄØNG_HÅÜP_KINH_PHÊ_DÆÛ_THÁÖU_TBA2_50KVA__2_11_2_0_4KV" localSheetId="1">#REF!</definedName>
    <definedName name="TÄØNG_HÅÜP_KINH_PHÊ_DÆÛ_THÁÖU_TBA2_50KVA__2_11_2_0_4KV" localSheetId="4">#REF!</definedName>
    <definedName name="TÄØNG_HÅÜP_KINH_PHÊ_DÆÛ_THÁÖU_TBA2_50KVA__2_11_2_0_4KV">#REF!</definedName>
    <definedName name="TÄØNG_HÅÜP_KINH_PHÊ_TBA_3_50KVA__22_11_2_0_4KV" localSheetId="3">#REF!</definedName>
    <definedName name="TÄØNG_HÅÜP_KINH_PHÊ_TBA_3_50KVA__22_11_2_0_4KV" localSheetId="0">#REF!</definedName>
    <definedName name="TÄØNG_HÅÜP_KINH_PHÊ_TBA_3_50KVA__22_11_2_0_4KV" localSheetId="1">#REF!</definedName>
    <definedName name="TÄØNG_HÅÜP_KINH_PHÊ_TBA_3_50KVA__22_11_2_0_4KV" localSheetId="4">#REF!</definedName>
    <definedName name="TÄØNG_HÅÜP_KINH_PHÊ_TBA_3_50KVA__22_11_2_0_4KV">#REF!</definedName>
    <definedName name="taovungloc" localSheetId="3">#REF!</definedName>
    <definedName name="taovungloc" localSheetId="0">#REF!</definedName>
    <definedName name="taovungloc" localSheetId="1">#REF!</definedName>
    <definedName name="taovungloc" localSheetId="4">#REF!</definedName>
    <definedName name="taovungloc">#REF!</definedName>
    <definedName name="TaxTV">10%</definedName>
    <definedName name="TaxXL">5%</definedName>
    <definedName name="Taynguyen" localSheetId="3">#REF!</definedName>
    <definedName name="Taynguyen" localSheetId="0">#REF!</definedName>
    <definedName name="Taynguyen" localSheetId="2">#REF!</definedName>
    <definedName name="Taynguyen" localSheetId="1">#REF!</definedName>
    <definedName name="Taynguyen" localSheetId="4">#REF!</definedName>
    <definedName name="Taynguyen">#REF!</definedName>
    <definedName name="TBA" localSheetId="3">#REF!</definedName>
    <definedName name="TBA" localSheetId="0">#REF!</definedName>
    <definedName name="TBA" localSheetId="2">#REF!</definedName>
    <definedName name="TBA" localSheetId="1">#REF!</definedName>
    <definedName name="TBA" localSheetId="4">#REF!</definedName>
    <definedName name="TBA">#REF!</definedName>
    <definedName name="TDDZ04" localSheetId="3">#REF!</definedName>
    <definedName name="TDDZ04" localSheetId="0">#REF!</definedName>
    <definedName name="TDDZ04" localSheetId="1">#REF!</definedName>
    <definedName name="TDDZ04" localSheetId="4">#REF!</definedName>
    <definedName name="TDDZ04">#REF!</definedName>
    <definedName name="TDDZ22" localSheetId="3">#REF!</definedName>
    <definedName name="TDDZ22" localSheetId="0">#REF!</definedName>
    <definedName name="TDDZ22" localSheetId="1">#REF!</definedName>
    <definedName name="TDDZ22" localSheetId="4">#REF!</definedName>
    <definedName name="TDDZ22">#REF!</definedName>
    <definedName name="TGnam" localSheetId="3">#REF!</definedName>
    <definedName name="TGnam" localSheetId="0">#REF!</definedName>
    <definedName name="TGnam" localSheetId="1">#REF!</definedName>
    <definedName name="TGnam" localSheetId="4">#REF!</definedName>
    <definedName name="TGnam">#REF!</definedName>
    <definedName name="TGtyle" localSheetId="3">#REF!</definedName>
    <definedName name="TGtyle" localSheetId="0">#REF!</definedName>
    <definedName name="TGtyle" localSheetId="1">#REF!</definedName>
    <definedName name="TGtyle" localSheetId="4">#REF!</definedName>
    <definedName name="TGtyle">#REF!</definedName>
    <definedName name="Thainguyen" localSheetId="3">#REF!</definedName>
    <definedName name="Thainguyen" localSheetId="0">#REF!</definedName>
    <definedName name="Thainguyen" localSheetId="2">#REF!</definedName>
    <definedName name="Thainguyen" localSheetId="1">#REF!</definedName>
    <definedName name="Thainguyen" localSheetId="4">#REF!</definedName>
    <definedName name="Thainguyen">#REF!</definedName>
    <definedName name="thepgoc25_60" localSheetId="3">#REF!</definedName>
    <definedName name="thepgoc25_60" localSheetId="0">#REF!</definedName>
    <definedName name="thepgoc25_60" localSheetId="2">#REF!</definedName>
    <definedName name="thepgoc25_60" localSheetId="1">#REF!</definedName>
    <definedName name="thepgoc25_60" localSheetId="4">#REF!</definedName>
    <definedName name="thepgoc25_60">#REF!</definedName>
    <definedName name="thepgoc63_75" localSheetId="3">#REF!</definedName>
    <definedName name="thepgoc63_75" localSheetId="0">#REF!</definedName>
    <definedName name="thepgoc63_75" localSheetId="2">#REF!</definedName>
    <definedName name="thepgoc63_75" localSheetId="1">#REF!</definedName>
    <definedName name="thepgoc63_75" localSheetId="4">#REF!</definedName>
    <definedName name="thepgoc63_75">#REF!</definedName>
    <definedName name="thepgoc80_100" localSheetId="3">#REF!</definedName>
    <definedName name="thepgoc80_100" localSheetId="0">#REF!</definedName>
    <definedName name="thepgoc80_100" localSheetId="2">#REF!</definedName>
    <definedName name="thepgoc80_100" localSheetId="1">#REF!</definedName>
    <definedName name="thepgoc80_100" localSheetId="4">#REF!</definedName>
    <definedName name="thepgoc80_100">#REF!</definedName>
    <definedName name="theptron12" localSheetId="3">#REF!</definedName>
    <definedName name="theptron12" localSheetId="0">#REF!</definedName>
    <definedName name="theptron12" localSheetId="2">#REF!</definedName>
    <definedName name="theptron12" localSheetId="1">#REF!</definedName>
    <definedName name="theptron12" localSheetId="4">#REF!</definedName>
    <definedName name="theptron12">#REF!</definedName>
    <definedName name="theptron14_22" localSheetId="3">#REF!</definedName>
    <definedName name="theptron14_22" localSheetId="0">#REF!</definedName>
    <definedName name="theptron14_22" localSheetId="2">#REF!</definedName>
    <definedName name="theptron14_22" localSheetId="1">#REF!</definedName>
    <definedName name="theptron14_22" localSheetId="4">#REF!</definedName>
    <definedName name="theptron14_22">#REF!</definedName>
    <definedName name="theptron6_8" localSheetId="3">#REF!</definedName>
    <definedName name="theptron6_8" localSheetId="0">#REF!</definedName>
    <definedName name="theptron6_8" localSheetId="2">#REF!</definedName>
    <definedName name="theptron6_8" localSheetId="1">#REF!</definedName>
    <definedName name="theptron6_8" localSheetId="4">#REF!</definedName>
    <definedName name="theptron6_8">#REF!</definedName>
    <definedName name="THI" localSheetId="3">#REF!</definedName>
    <definedName name="THI" localSheetId="0">#REF!</definedName>
    <definedName name="THI" localSheetId="1">#REF!</definedName>
    <definedName name="THI" localSheetId="4">#REF!</definedName>
    <definedName name="THI">#REF!</definedName>
    <definedName name="THUHOI" localSheetId="3">#REF!</definedName>
    <definedName name="THUHOI" localSheetId="0">#REF!</definedName>
    <definedName name="THUHOI" localSheetId="1">#REF!</definedName>
    <definedName name="THUHOI" localSheetId="4">#REF!</definedName>
    <definedName name="THUHOI">#REF!</definedName>
    <definedName name="Tien" localSheetId="3">#REF!</definedName>
    <definedName name="Tien" localSheetId="0">#REF!</definedName>
    <definedName name="Tien" localSheetId="1">#REF!</definedName>
    <definedName name="Tien" localSheetId="4">#REF!</definedName>
    <definedName name="Tien">#REF!</definedName>
    <definedName name="Tim_lan_xuat_hien_duong" localSheetId="3">#REF!</definedName>
    <definedName name="Tim_lan_xuat_hien_duong" localSheetId="0">#REF!</definedName>
    <definedName name="Tim_lan_xuat_hien_duong" localSheetId="1">#REF!</definedName>
    <definedName name="Tim_lan_xuat_hien_duong" localSheetId="4">#REF!</definedName>
    <definedName name="Tim_lan_xuat_hien_duong">#REF!</definedName>
    <definedName name="tim_xuat_hien" localSheetId="3">#REF!</definedName>
    <definedName name="tim_xuat_hien" localSheetId="0">#REF!</definedName>
    <definedName name="tim_xuat_hien" localSheetId="1">#REF!</definedName>
    <definedName name="tim_xuat_hien" localSheetId="4">#REF!</definedName>
    <definedName name="tim_xuat_hien">#REF!</definedName>
    <definedName name="TITAN" localSheetId="3">#REF!</definedName>
    <definedName name="TITAN" localSheetId="0">#REF!</definedName>
    <definedName name="TITAN" localSheetId="1">#REF!</definedName>
    <definedName name="TITAN" localSheetId="4">#REF!</definedName>
    <definedName name="TITAN">#REF!</definedName>
    <definedName name="tki" localSheetId="3">#REF!</definedName>
    <definedName name="tki" localSheetId="0">#REF!</definedName>
    <definedName name="tki" localSheetId="1">#REF!</definedName>
    <definedName name="tki" localSheetId="4">#REF!</definedName>
    <definedName name="tki">#REF!</definedName>
    <definedName name="Tle" localSheetId="3">#REF!</definedName>
    <definedName name="Tle" localSheetId="0">#REF!</definedName>
    <definedName name="Tle" localSheetId="1">#REF!</definedName>
    <definedName name="Tle" localSheetId="4">#REF!</definedName>
    <definedName name="Tle">#REF!</definedName>
    <definedName name="TPLRP" localSheetId="3">#REF!</definedName>
    <definedName name="TPLRP" localSheetId="0">#REF!</definedName>
    <definedName name="TPLRP" localSheetId="2">#REF!</definedName>
    <definedName name="TPLRP" localSheetId="1">#REF!</definedName>
    <definedName name="TPLRP" localSheetId="4">#REF!</definedName>
    <definedName name="TPLRP">#REF!</definedName>
    <definedName name="Tra_don_gia_KS" localSheetId="3">#REF!</definedName>
    <definedName name="Tra_don_gia_KS" localSheetId="0">#REF!</definedName>
    <definedName name="Tra_don_gia_KS" localSheetId="1">#REF!</definedName>
    <definedName name="Tra_don_gia_KS" localSheetId="4">#REF!</definedName>
    <definedName name="Tra_don_gia_KS">#REF!</definedName>
    <definedName name="Tra_TL" localSheetId="3">#REF!</definedName>
    <definedName name="Tra_TL" localSheetId="0">#REF!</definedName>
    <definedName name="Tra_TL" localSheetId="1">#REF!</definedName>
    <definedName name="Tra_TL" localSheetId="4">#REF!</definedName>
    <definedName name="Tra_TL">#REF!</definedName>
    <definedName name="Tra_ty_le2" localSheetId="3">#REF!</definedName>
    <definedName name="Tra_ty_le2" localSheetId="0">#REF!</definedName>
    <definedName name="Tra_ty_le2" localSheetId="1">#REF!</definedName>
    <definedName name="Tra_ty_le2" localSheetId="4">#REF!</definedName>
    <definedName name="Tra_ty_le2">#REF!</definedName>
    <definedName name="Tra_ty_le3" localSheetId="3">#REF!</definedName>
    <definedName name="Tra_ty_le3" localSheetId="0">#REF!</definedName>
    <definedName name="Tra_ty_le3" localSheetId="1">#REF!</definedName>
    <definedName name="Tra_ty_le3" localSheetId="4">#REF!</definedName>
    <definedName name="Tra_ty_le3">#REF!</definedName>
    <definedName name="Tra_ty_le4" localSheetId="3">#REF!</definedName>
    <definedName name="Tra_ty_le4" localSheetId="0">#REF!</definedName>
    <definedName name="Tra_ty_le4" localSheetId="1">#REF!</definedName>
    <definedName name="Tra_ty_le4" localSheetId="4">#REF!</definedName>
    <definedName name="Tra_ty_le4">#REF!</definedName>
    <definedName name="Tra_ty_le5" localSheetId="3">#REF!</definedName>
    <definedName name="Tra_ty_le5" localSheetId="0">#REF!</definedName>
    <definedName name="Tra_ty_le5" localSheetId="1">#REF!</definedName>
    <definedName name="Tra_ty_le5" localSheetId="4">#REF!</definedName>
    <definedName name="Tra_ty_le5">#REF!</definedName>
    <definedName name="TRADE2" localSheetId="3">#REF!</definedName>
    <definedName name="TRADE2" localSheetId="0">#REF!</definedName>
    <definedName name="TRADE2" localSheetId="2">#REF!</definedName>
    <definedName name="TRADE2" localSheetId="1">#REF!</definedName>
    <definedName name="TRADE2" localSheetId="4">#REF!</definedName>
    <definedName name="TRADE2">#REF!</definedName>
    <definedName name="tramy" localSheetId="3">#REF!</definedName>
    <definedName name="tramy" localSheetId="0">#REF!</definedName>
    <definedName name="tramy" localSheetId="1">#REF!</definedName>
    <definedName name="tramy" localSheetId="4">#REF!</definedName>
    <definedName name="tramy">#REF!</definedName>
    <definedName name="TRAVL" localSheetId="3">#REF!</definedName>
    <definedName name="TRAVL" localSheetId="0">#REF!</definedName>
    <definedName name="TRAVL" localSheetId="1">#REF!</definedName>
    <definedName name="TRAVL" localSheetId="4">#REF!</definedName>
    <definedName name="TRAVL">#REF!</definedName>
    <definedName name="TRungbo" localSheetId="3">#REF!</definedName>
    <definedName name="TRungbo" localSheetId="0">#REF!</definedName>
    <definedName name="TRungbo" localSheetId="2">#REF!</definedName>
    <definedName name="TRungbo" localSheetId="1">#REF!</definedName>
    <definedName name="TRungbo" localSheetId="4">#REF!</definedName>
    <definedName name="TRungbo">#REF!</definedName>
    <definedName name="TSnam" localSheetId="3">#REF!</definedName>
    <definedName name="TSnam" localSheetId="0">#REF!</definedName>
    <definedName name="TSnam" localSheetId="1">#REF!</definedName>
    <definedName name="TSnam" localSheetId="4">#REF!</definedName>
    <definedName name="TSnam">#REF!</definedName>
    <definedName name="TStyle" localSheetId="3">#REF!</definedName>
    <definedName name="TStyle" localSheetId="0">#REF!</definedName>
    <definedName name="TStyle" localSheetId="1">#REF!</definedName>
    <definedName name="TStyle" localSheetId="4">#REF!</definedName>
    <definedName name="TStyle">#REF!</definedName>
    <definedName name="ttbt" localSheetId="3">#REF!</definedName>
    <definedName name="ttbt" localSheetId="0">#REF!</definedName>
    <definedName name="ttbt" localSheetId="2">#REF!</definedName>
    <definedName name="ttbt" localSheetId="1">#REF!</definedName>
    <definedName name="ttbt" localSheetId="4">#REF!</definedName>
    <definedName name="ttbt">#REF!</definedName>
    <definedName name="tthi" localSheetId="3">#REF!</definedName>
    <definedName name="tthi" localSheetId="0">#REF!</definedName>
    <definedName name="tthi" localSheetId="1">#REF!</definedName>
    <definedName name="tthi" localSheetId="4">#REF!</definedName>
    <definedName name="tthi">#REF!</definedName>
    <definedName name="ty_le_BTN" localSheetId="3">#REF!</definedName>
    <definedName name="ty_le_BTN" localSheetId="0">#REF!</definedName>
    <definedName name="ty_le_BTN" localSheetId="1">#REF!</definedName>
    <definedName name="ty_le_BTN" localSheetId="4">#REF!</definedName>
    <definedName name="ty_le_BTN">#REF!</definedName>
    <definedName name="VARIINST" localSheetId="3">#REF!</definedName>
    <definedName name="VARIINST" localSheetId="0">#REF!</definedName>
    <definedName name="VARIINST" localSheetId="2">#REF!</definedName>
    <definedName name="VARIINST" localSheetId="1">#REF!</definedName>
    <definedName name="VARIINST" localSheetId="4">#REF!</definedName>
    <definedName name="VARIINST">#REF!</definedName>
    <definedName name="VARIPURC" localSheetId="3">#REF!</definedName>
    <definedName name="VARIPURC" localSheetId="0">#REF!</definedName>
    <definedName name="VARIPURC" localSheetId="2">#REF!</definedName>
    <definedName name="VARIPURC" localSheetId="1">#REF!</definedName>
    <definedName name="VARIPURC" localSheetId="4">#REF!</definedName>
    <definedName name="VARIPURC">#REF!</definedName>
    <definedName name="vattu" localSheetId="3">#REF!</definedName>
    <definedName name="vattu" localSheetId="0">#REF!</definedName>
    <definedName name="vattu" localSheetId="1">#REF!</definedName>
    <definedName name="vattu" localSheetId="4">#REF!</definedName>
    <definedName name="vattu">#REF!</definedName>
    <definedName name="vccot" localSheetId="3">#REF!</definedName>
    <definedName name="vccot" localSheetId="0">#REF!</definedName>
    <definedName name="vccot" localSheetId="2">#REF!</definedName>
    <definedName name="vccot" localSheetId="1">#REF!</definedName>
    <definedName name="vccot" localSheetId="4">#REF!</definedName>
    <definedName name="vccot">#REF!</definedName>
    <definedName name="vctb" localSheetId="3">#REF!</definedName>
    <definedName name="vctb" localSheetId="0">#REF!</definedName>
    <definedName name="vctb" localSheetId="2">#REF!</definedName>
    <definedName name="vctb" localSheetId="1">#REF!</definedName>
    <definedName name="vctb" localSheetId="4">#REF!</definedName>
    <definedName name="vctb">#REF!</definedName>
    <definedName name="VIETTAT" localSheetId="3">#REF!</definedName>
    <definedName name="VIETTAT" localSheetId="0">#REF!</definedName>
    <definedName name="VIETTAT" localSheetId="1">#REF!</definedName>
    <definedName name="VIETTAT" localSheetId="4">#REF!</definedName>
    <definedName name="VIETTAT">#REF!</definedName>
    <definedName name="VIETTATLOAIDAT" localSheetId="3">#REF!</definedName>
    <definedName name="VIETTATLOAIDAT" localSheetId="0">#REF!</definedName>
    <definedName name="VIETTATLOAIDAT" localSheetId="1">#REF!</definedName>
    <definedName name="VIETTATLOAIDAT" localSheetId="4">#REF!</definedName>
    <definedName name="VIETTATLOAIDAT">#REF!</definedName>
    <definedName name="Vinhphuc" localSheetId="3">#REF!</definedName>
    <definedName name="Vinhphuc" localSheetId="0">#REF!</definedName>
    <definedName name="Vinhphuc" localSheetId="2">#REF!</definedName>
    <definedName name="Vinhphuc" localSheetId="1">#REF!</definedName>
    <definedName name="Vinhphuc" localSheetId="4">#REF!</definedName>
    <definedName name="Vinhphuc">#REF!</definedName>
    <definedName name="Vlcap0.7" localSheetId="3">#REF!</definedName>
    <definedName name="Vlcap0.7" localSheetId="0">#REF!</definedName>
    <definedName name="Vlcap0.7" localSheetId="2">#REF!</definedName>
    <definedName name="Vlcap0.7" localSheetId="1">#REF!</definedName>
    <definedName name="Vlcap0.7" localSheetId="4">#REF!</definedName>
    <definedName name="Vlcap0.7">#REF!</definedName>
    <definedName name="VLcap1" localSheetId="3">#REF!</definedName>
    <definedName name="VLcap1" localSheetId="0">#REF!</definedName>
    <definedName name="VLcap1" localSheetId="2">#REF!</definedName>
    <definedName name="VLcap1" localSheetId="1">#REF!</definedName>
    <definedName name="VLcap1" localSheetId="4">#REF!</definedName>
    <definedName name="VLcap1">#REF!</definedName>
    <definedName name="VLXDnam" localSheetId="3">#REF!</definedName>
    <definedName name="VLXDnam" localSheetId="0">#REF!</definedName>
    <definedName name="VLXDnam" localSheetId="1">#REF!</definedName>
    <definedName name="VLXDnam" localSheetId="4">#REF!</definedName>
    <definedName name="VLXDnam">#REF!</definedName>
    <definedName name="VLXDtyle" localSheetId="3">#REF!</definedName>
    <definedName name="VLXDtyle" localSheetId="0">#REF!</definedName>
    <definedName name="VLXDtyle" localSheetId="1">#REF!</definedName>
    <definedName name="VLXDtyle" localSheetId="4">#REF!</definedName>
    <definedName name="VLXDtyle">#REF!</definedName>
    <definedName name="vungchon" localSheetId="3">#REF!</definedName>
    <definedName name="vungchon" localSheetId="0">#REF!</definedName>
    <definedName name="vungchon" localSheetId="1">#REF!</definedName>
    <definedName name="vungchon" localSheetId="4">#REF!</definedName>
    <definedName name="vungchon">#REF!</definedName>
    <definedName name="vungkhung" localSheetId="3">#REF!</definedName>
    <definedName name="vungkhung" localSheetId="0">#REF!</definedName>
    <definedName name="vungkhung" localSheetId="1">#REF!</definedName>
    <definedName name="vungkhung" localSheetId="4">#REF!</definedName>
    <definedName name="vungkhung">#REF!</definedName>
    <definedName name="W" localSheetId="3">#REF!</definedName>
    <definedName name="W" localSheetId="0">#REF!</definedName>
    <definedName name="W" localSheetId="2">#REF!</definedName>
    <definedName name="W" localSheetId="1">#REF!</definedName>
    <definedName name="W" localSheetId="4">#REF!</definedName>
    <definedName name="W">#REF!</definedName>
    <definedName name="X" localSheetId="3">#REF!</definedName>
    <definedName name="X" localSheetId="0">#REF!</definedName>
    <definedName name="X" localSheetId="2">#REF!</definedName>
    <definedName name="X" localSheetId="1">#REF!</definedName>
    <definedName name="X" localSheetId="4">#REF!</definedName>
    <definedName name="X">#REF!</definedName>
    <definedName name="XADZ04" localSheetId="3">#REF!</definedName>
    <definedName name="XADZ04" localSheetId="0">#REF!</definedName>
    <definedName name="XADZ04" localSheetId="1">#REF!</definedName>
    <definedName name="XADZ04" localSheetId="4">#REF!</definedName>
    <definedName name="XADZ04">#REF!</definedName>
    <definedName name="XCCDZ22" localSheetId="3">#REF!</definedName>
    <definedName name="XCCDZ22" localSheetId="0">#REF!</definedName>
    <definedName name="XCCDZ22" localSheetId="1">#REF!</definedName>
    <definedName name="XCCDZ22" localSheetId="4">#REF!</definedName>
    <definedName name="XCCDZ22">#REF!</definedName>
    <definedName name="XDAUTRAMDZ22" localSheetId="3">#REF!</definedName>
    <definedName name="XDAUTRAMDZ22" localSheetId="0">#REF!</definedName>
    <definedName name="XDAUTRAMDZ22" localSheetId="1">#REF!</definedName>
    <definedName name="XDAUTRAMDZ22" localSheetId="4">#REF!</definedName>
    <definedName name="XDAUTRAMDZ22">#REF!</definedName>
    <definedName name="XDDZ22" localSheetId="3">#REF!</definedName>
    <definedName name="XDDZ22" localSheetId="0">#REF!</definedName>
    <definedName name="XDDZ22" localSheetId="1">#REF!</definedName>
    <definedName name="XDDZ22" localSheetId="4">#REF!</definedName>
    <definedName name="XDDZ22">#REF!</definedName>
    <definedName name="XDGHDZ22" localSheetId="3">#REF!</definedName>
    <definedName name="XDGHDZ22" localSheetId="0">#REF!</definedName>
    <definedName name="XDGHDZ22" localSheetId="1">#REF!</definedName>
    <definedName name="XDGHDZ22" localSheetId="4">#REF!</definedName>
    <definedName name="XDGHDZ22">#REF!</definedName>
    <definedName name="XDHDZ22" localSheetId="3">#REF!</definedName>
    <definedName name="XDHDZ22" localSheetId="0">#REF!</definedName>
    <definedName name="XDHDZ22" localSheetId="1">#REF!</definedName>
    <definedName name="XDHDZ22" localSheetId="4">#REF!</definedName>
    <definedName name="XDHDZ22">#REF!</definedName>
    <definedName name="XDTDZ22" localSheetId="3">#REF!</definedName>
    <definedName name="XDTDZ22" localSheetId="0">#REF!</definedName>
    <definedName name="XDTDZ22" localSheetId="1">#REF!</definedName>
    <definedName name="XDTDZ22" localSheetId="4">#REF!</definedName>
    <definedName name="XDTDZ22">#REF!</definedName>
    <definedName name="XFTDZ22" localSheetId="3">#REF!</definedName>
    <definedName name="XFTDZ22" localSheetId="0">#REF!</definedName>
    <definedName name="XFTDZ22" localSheetId="1">#REF!</definedName>
    <definedName name="XFTDZ22" localSheetId="4">#REF!</definedName>
    <definedName name="XFTDZ22">#REF!</definedName>
    <definedName name="ximang" localSheetId="3">#REF!</definedName>
    <definedName name="ximang" localSheetId="0">#REF!</definedName>
    <definedName name="ximang" localSheetId="2">#REF!</definedName>
    <definedName name="ximang" localSheetId="1">#REF!</definedName>
    <definedName name="ximang" localSheetId="4">#REF!</definedName>
    <definedName name="ximang">#REF!</definedName>
    <definedName name="XM" localSheetId="3">#REF!</definedName>
    <definedName name="XM" localSheetId="0">#REF!</definedName>
    <definedName name="XM" localSheetId="2">#REF!</definedName>
    <definedName name="XM" localSheetId="1">#REF!</definedName>
    <definedName name="XM" localSheetId="4">#REF!</definedName>
    <definedName name="XM">#REF!</definedName>
    <definedName name="xn" localSheetId="3">#REF!</definedName>
    <definedName name="xn" localSheetId="0">#REF!</definedName>
    <definedName name="xn" localSheetId="1">#REF!</definedName>
    <definedName name="xn" localSheetId="4">#REF!</definedName>
    <definedName name="xn">#REF!</definedName>
    <definedName name="XNDZ22" localSheetId="3">#REF!</definedName>
    <definedName name="XNDZ22" localSheetId="0">#REF!</definedName>
    <definedName name="XNDZ22" localSheetId="1">#REF!</definedName>
    <definedName name="XNDZ22" localSheetId="4">#REF!</definedName>
    <definedName name="XNDZ22">#REF!</definedName>
    <definedName name="XNHDZ22" localSheetId="3">#REF!</definedName>
    <definedName name="XNHDZ22" localSheetId="0">#REF!</definedName>
    <definedName name="XNHDZ22" localSheetId="1">#REF!</definedName>
    <definedName name="XNHDZ22" localSheetId="4">#REF!</definedName>
    <definedName name="XNHDZ22">#REF!</definedName>
    <definedName name="XNTDZ22" localSheetId="3">#REF!</definedName>
    <definedName name="XNTDZ22" localSheetId="0">#REF!</definedName>
    <definedName name="XNTDZ22" localSheetId="1">#REF!</definedName>
    <definedName name="XNTDZ22" localSheetId="4">#REF!</definedName>
    <definedName name="XNTDZ22">#REF!</definedName>
    <definedName name="XPSDZ22" localSheetId="3">#REF!</definedName>
    <definedName name="XPSDZ22" localSheetId="0">#REF!</definedName>
    <definedName name="XPSDZ22" localSheetId="1">#REF!</definedName>
    <definedName name="XPSDZ22" localSheetId="4">#REF!</definedName>
    <definedName name="XPSDZ22">#REF!</definedName>
    <definedName name="y" localSheetId="3">#REF!</definedName>
    <definedName name="y" localSheetId="0">#REF!</definedName>
    <definedName name="y" localSheetId="1">#REF!</definedName>
    <definedName name="y" localSheetId="4">#REF!</definedName>
    <definedName name="y">#REF!</definedName>
    <definedName name="Yenbai" localSheetId="3">#REF!</definedName>
    <definedName name="Yenbai" localSheetId="0">#REF!</definedName>
    <definedName name="Yenbai" localSheetId="2">#REF!</definedName>
    <definedName name="Yenbai" localSheetId="1">#REF!</definedName>
    <definedName name="Yenbai" localSheetId="4">#REF!</definedName>
    <definedName name="Yenbai">#REF!</definedName>
    <definedName name="ZYX" localSheetId="3">#REF!</definedName>
    <definedName name="ZYX" localSheetId="0">#REF!</definedName>
    <definedName name="ZYX" localSheetId="2">#REF!</definedName>
    <definedName name="ZYX" localSheetId="1">#REF!</definedName>
    <definedName name="ZYX" localSheetId="4">#REF!</definedName>
    <definedName name="ZYX">#REF!</definedName>
    <definedName name="ZZZ" localSheetId="3">#REF!</definedName>
    <definedName name="ZZZ" localSheetId="0">#REF!</definedName>
    <definedName name="ZZZ" localSheetId="2">#REF!</definedName>
    <definedName name="ZZZ" localSheetId="1">#REF!</definedName>
    <definedName name="ZZZ" localSheetId="4">#REF!</definedName>
    <definedName name="ZZZ">#REF!</definedName>
  </definedNames>
  <calcPr calcId="145621"/>
</workbook>
</file>

<file path=xl/calcChain.xml><?xml version="1.0" encoding="utf-8"?>
<calcChain xmlns="http://schemas.openxmlformats.org/spreadsheetml/2006/main">
  <c r="AB10" i="2" l="1"/>
  <c r="AB12" i="2"/>
  <c r="AB13" i="2"/>
  <c r="AB14" i="2"/>
  <c r="AB15" i="2"/>
  <c r="AB16" i="2"/>
  <c r="AB17" i="2"/>
  <c r="AB18" i="2"/>
  <c r="AB19" i="2"/>
  <c r="AB20" i="2"/>
  <c r="AB21" i="2"/>
  <c r="AB22" i="2"/>
  <c r="AB23" i="2"/>
  <c r="AB24" i="2"/>
  <c r="AB25" i="2"/>
  <c r="AB26" i="2"/>
  <c r="AB28" i="2"/>
  <c r="AB30" i="2"/>
  <c r="AB31" i="2"/>
  <c r="AB32" i="2"/>
  <c r="AB34" i="2"/>
  <c r="AB35" i="2"/>
  <c r="AB36" i="2"/>
  <c r="AB37" i="2"/>
  <c r="AB38" i="2"/>
  <c r="AB39" i="2"/>
  <c r="AB40" i="2"/>
  <c r="AB41" i="2"/>
  <c r="AB43" i="2"/>
  <c r="AB45" i="2"/>
  <c r="AB46" i="2"/>
  <c r="AB47" i="2"/>
  <c r="AB48" i="2"/>
  <c r="AB49" i="2"/>
  <c r="AB50" i="2"/>
  <c r="AB51" i="2"/>
  <c r="AB53" i="2"/>
  <c r="AB54" i="2"/>
  <c r="AB56" i="2"/>
  <c r="AB58" i="2"/>
  <c r="AB60" i="2"/>
  <c r="AB61" i="2"/>
  <c r="AB62" i="2"/>
  <c r="AB63" i="2"/>
  <c r="AB64" i="2"/>
  <c r="AB65" i="2"/>
  <c r="AB66" i="2"/>
  <c r="AB67" i="2"/>
  <c r="AB70" i="2"/>
  <c r="AB71" i="2"/>
  <c r="AB73" i="2"/>
  <c r="AB74" i="2"/>
  <c r="AB75" i="2"/>
  <c r="AB76" i="2"/>
  <c r="AB77" i="2"/>
  <c r="AB79" i="2"/>
  <c r="AB82" i="2"/>
  <c r="AB110" i="2"/>
  <c r="AB109" i="2"/>
  <c r="AB108" i="2"/>
  <c r="AB106" i="2"/>
  <c r="AB105" i="2"/>
  <c r="AB104" i="2"/>
  <c r="AB103" i="2"/>
  <c r="AB102" i="2"/>
  <c r="AB101" i="2"/>
  <c r="AB100" i="2"/>
  <c r="AB98" i="2"/>
  <c r="AB97" i="2"/>
  <c r="AB96" i="2"/>
  <c r="AB95" i="2"/>
  <c r="AB94" i="2"/>
  <c r="AB93" i="2"/>
  <c r="AB92" i="2"/>
  <c r="AB91" i="2"/>
  <c r="AB90" i="2"/>
  <c r="AB88" i="2"/>
  <c r="AB87" i="2"/>
  <c r="AB85" i="2"/>
  <c r="AA111" i="2"/>
  <c r="AA107" i="2"/>
  <c r="AA99" i="2"/>
  <c r="AA89" i="2"/>
  <c r="AA86" i="2"/>
  <c r="AA84" i="2"/>
  <c r="AA83" i="2"/>
  <c r="AA81" i="2"/>
  <c r="AA80" i="2"/>
  <c r="AA78" i="2"/>
  <c r="AA72" i="2"/>
  <c r="AA69" i="2"/>
  <c r="AA68" i="2"/>
  <c r="AA59" i="2"/>
  <c r="AA57" i="2"/>
  <c r="AA55" i="2"/>
  <c r="AA52" i="2"/>
  <c r="AA44" i="2"/>
  <c r="AA42" i="2"/>
  <c r="AA33" i="2"/>
  <c r="AA29" i="2"/>
  <c r="AA27" i="2"/>
  <c r="AA11" i="2"/>
  <c r="AA9" i="2"/>
  <c r="AA8" i="2"/>
  <c r="AA7" i="2"/>
  <c r="AA6" i="2"/>
  <c r="AA5" i="2"/>
  <c r="AA4" i="2"/>
  <c r="E4" i="2"/>
  <c r="E83" i="2"/>
  <c r="E80" i="2"/>
  <c r="E68" i="2"/>
  <c r="E6" i="2"/>
  <c r="E7" i="2"/>
  <c r="E8" i="2"/>
  <c r="E107" i="2"/>
  <c r="AB107" i="2" s="1"/>
  <c r="E99" i="2"/>
  <c r="AB99" i="2" s="1"/>
  <c r="E89" i="2"/>
  <c r="AB89" i="2" s="1"/>
  <c r="E86" i="2"/>
  <c r="AB86" i="2" s="1"/>
  <c r="E84" i="2"/>
  <c r="AB84" i="2" s="1"/>
  <c r="E81" i="2"/>
  <c r="AB81" i="2" s="1"/>
  <c r="E78" i="2"/>
  <c r="AB78" i="2" s="1"/>
  <c r="E72" i="2"/>
  <c r="AB72" i="2" s="1"/>
  <c r="E69" i="2"/>
  <c r="AB69" i="2" s="1"/>
  <c r="E59" i="2"/>
  <c r="AB59" i="2" s="1"/>
  <c r="E57" i="2"/>
  <c r="AB57" i="2" s="1"/>
  <c r="E55" i="2"/>
  <c r="AB55" i="2" s="1"/>
  <c r="E52" i="2"/>
  <c r="AB52" i="2" s="1"/>
  <c r="E44" i="2"/>
  <c r="AB44" i="2" s="1"/>
  <c r="E42" i="2"/>
  <c r="AB42" i="2" s="1"/>
  <c r="E33" i="2"/>
  <c r="AB33" i="2" s="1"/>
  <c r="E29" i="2"/>
  <c r="AB29" i="2" s="1"/>
  <c r="E27" i="2"/>
  <c r="AB27" i="2" s="1"/>
  <c r="E11" i="2"/>
  <c r="AB11" i="2" s="1"/>
  <c r="E9" i="2"/>
  <c r="AB9" i="2" s="1"/>
  <c r="B10" i="2"/>
  <c r="B110" i="2"/>
  <c r="B109" i="2"/>
  <c r="B108" i="2"/>
  <c r="B106" i="2"/>
  <c r="B105" i="2"/>
  <c r="B104" i="2"/>
  <c r="B103" i="2"/>
  <c r="B102" i="2"/>
  <c r="B101" i="2"/>
  <c r="B100" i="2"/>
  <c r="B98" i="2"/>
  <c r="B97" i="2"/>
  <c r="B96" i="2"/>
  <c r="B95" i="2"/>
  <c r="B94" i="2"/>
  <c r="B93" i="2"/>
  <c r="B92" i="2"/>
  <c r="B91" i="2"/>
  <c r="B90" i="2"/>
  <c r="B88" i="2"/>
  <c r="B87" i="2"/>
  <c r="B85" i="2"/>
  <c r="B82" i="2"/>
  <c r="B79" i="2"/>
  <c r="B77" i="2"/>
  <c r="B76" i="2"/>
  <c r="B75" i="2"/>
  <c r="B74" i="2"/>
  <c r="B73" i="2"/>
  <c r="B71" i="2"/>
  <c r="B70" i="2"/>
  <c r="B67" i="2"/>
  <c r="B66" i="2"/>
  <c r="B65" i="2"/>
  <c r="B64" i="2"/>
  <c r="B63" i="2"/>
  <c r="B62" i="2"/>
  <c r="B61" i="2"/>
  <c r="B60" i="2"/>
  <c r="B58" i="2"/>
  <c r="B56" i="2"/>
  <c r="B54" i="2"/>
  <c r="B53" i="2"/>
  <c r="B51" i="2"/>
  <c r="B50" i="2"/>
  <c r="B49" i="2"/>
  <c r="B48" i="2"/>
  <c r="B47" i="2"/>
  <c r="B46" i="2"/>
  <c r="B45" i="2"/>
  <c r="B43" i="2"/>
  <c r="B41" i="2"/>
  <c r="B40" i="2"/>
  <c r="B39" i="2"/>
  <c r="B38" i="2"/>
  <c r="B37" i="2"/>
  <c r="B36" i="2"/>
  <c r="B35" i="2"/>
  <c r="B34" i="2"/>
  <c r="B32" i="2"/>
  <c r="B31" i="2"/>
  <c r="B30" i="2"/>
  <c r="B28" i="2"/>
  <c r="B26" i="2"/>
  <c r="B25" i="2"/>
  <c r="B24" i="2"/>
  <c r="B23" i="2"/>
  <c r="B22" i="2"/>
  <c r="B21" i="2"/>
  <c r="B20" i="2"/>
  <c r="B19" i="2"/>
  <c r="B18" i="2"/>
  <c r="B17" i="2"/>
  <c r="B16" i="2"/>
  <c r="B15" i="2"/>
  <c r="B14" i="2"/>
  <c r="B13" i="2"/>
  <c r="B12" i="2"/>
  <c r="H6" i="5" l="1"/>
  <c r="H4" i="5" s="1"/>
  <c r="I6" i="5"/>
  <c r="J6" i="5"/>
  <c r="K6" i="5"/>
  <c r="L6" i="5"/>
  <c r="L4" i="5" s="1"/>
  <c r="M6" i="5"/>
  <c r="N6" i="5"/>
  <c r="N4" i="5" s="1"/>
  <c r="O6" i="5"/>
  <c r="P6" i="5"/>
  <c r="P4" i="5" s="1"/>
  <c r="Q6" i="5"/>
  <c r="R6" i="5"/>
  <c r="S6" i="5"/>
  <c r="S4" i="5" s="1"/>
  <c r="T6" i="5"/>
  <c r="T4" i="5" s="1"/>
  <c r="U6" i="5"/>
  <c r="V6" i="5"/>
  <c r="G6" i="5"/>
  <c r="G4" i="5" s="1"/>
  <c r="H9" i="5"/>
  <c r="I9" i="5"/>
  <c r="J9" i="5"/>
  <c r="K9" i="5"/>
  <c r="L9" i="5"/>
  <c r="M9" i="5"/>
  <c r="N9" i="5"/>
  <c r="O9" i="5"/>
  <c r="P9" i="5"/>
  <c r="Q9" i="5"/>
  <c r="R9" i="5"/>
  <c r="S9" i="5"/>
  <c r="T9" i="5"/>
  <c r="U9" i="5"/>
  <c r="V9" i="5"/>
  <c r="G9" i="5"/>
  <c r="AF18" i="5"/>
  <c r="AG14" i="5"/>
  <c r="AG13" i="5"/>
  <c r="AF13" i="5"/>
  <c r="AE13" i="5"/>
  <c r="AD13" i="5"/>
  <c r="F13" i="5"/>
  <c r="B13" i="5"/>
  <c r="AB12" i="5"/>
  <c r="Z12" i="5"/>
  <c r="Y12" i="5"/>
  <c r="X12" i="5"/>
  <c r="W12" i="5"/>
  <c r="V12" i="5"/>
  <c r="U12" i="5"/>
  <c r="T12" i="5"/>
  <c r="S12" i="5"/>
  <c r="R12" i="5"/>
  <c r="Q12" i="5"/>
  <c r="P12" i="5"/>
  <c r="O12" i="5"/>
  <c r="N12" i="5"/>
  <c r="M12" i="5"/>
  <c r="L12" i="5"/>
  <c r="K12" i="5"/>
  <c r="J12" i="5"/>
  <c r="I12" i="5"/>
  <c r="H12" i="5"/>
  <c r="G12" i="5"/>
  <c r="F12" i="5"/>
  <c r="AG11" i="5"/>
  <c r="AF11" i="5"/>
  <c r="AE11" i="5"/>
  <c r="AD11" i="5"/>
  <c r="B11" i="5"/>
  <c r="AB10" i="5"/>
  <c r="Z10" i="5"/>
  <c r="Y10" i="5"/>
  <c r="X10" i="5"/>
  <c r="W10" i="5"/>
  <c r="V10" i="5"/>
  <c r="U10" i="5"/>
  <c r="T10" i="5"/>
  <c r="S10" i="5"/>
  <c r="R10" i="5"/>
  <c r="Q10" i="5"/>
  <c r="P10" i="5"/>
  <c r="O10" i="5"/>
  <c r="N10" i="5"/>
  <c r="M10" i="5"/>
  <c r="L10" i="5"/>
  <c r="K10" i="5"/>
  <c r="J10" i="5"/>
  <c r="I10" i="5"/>
  <c r="H10" i="5"/>
  <c r="G10" i="5"/>
  <c r="F10" i="5"/>
  <c r="AB9" i="5"/>
  <c r="Z9" i="5"/>
  <c r="Y9" i="5"/>
  <c r="X9" i="5"/>
  <c r="W9" i="5"/>
  <c r="AB8" i="5"/>
  <c r="Z8" i="5"/>
  <c r="Y8" i="5"/>
  <c r="X8" i="5"/>
  <c r="W8" i="5"/>
  <c r="V7" i="5"/>
  <c r="U7" i="5"/>
  <c r="T7" i="5"/>
  <c r="S7" i="5"/>
  <c r="R7" i="5"/>
  <c r="Q7" i="5"/>
  <c r="P7" i="5"/>
  <c r="O7" i="5"/>
  <c r="N7" i="5"/>
  <c r="M7" i="5"/>
  <c r="L7" i="5"/>
  <c r="K7" i="5"/>
  <c r="J7" i="5"/>
  <c r="I7" i="5"/>
  <c r="H7" i="5"/>
  <c r="G7" i="5"/>
  <c r="O4" i="5"/>
  <c r="K4" i="5"/>
  <c r="J4" i="5"/>
  <c r="I4" i="5"/>
  <c r="V4" i="5"/>
  <c r="U4" i="5"/>
  <c r="R4" i="5"/>
  <c r="M4" i="5"/>
  <c r="G22" i="4" l="1"/>
  <c r="F21" i="4"/>
  <c r="E21" i="4"/>
  <c r="F20" i="4"/>
  <c r="G19" i="4"/>
  <c r="F18" i="4"/>
  <c r="E18" i="4"/>
  <c r="G17" i="4"/>
  <c r="G16" i="4"/>
  <c r="G15" i="4"/>
  <c r="F14" i="4"/>
  <c r="E14" i="4"/>
  <c r="G13" i="4"/>
  <c r="F12" i="4"/>
  <c r="E12" i="4"/>
  <c r="G11" i="4"/>
  <c r="G9" i="4" s="1"/>
  <c r="G8" i="4" s="1"/>
  <c r="G7" i="4" s="1"/>
  <c r="G6" i="4" s="1"/>
  <c r="G10" i="4"/>
  <c r="F9" i="4"/>
  <c r="F8" i="4" s="1"/>
  <c r="F7" i="4" s="1"/>
  <c r="F6" i="4" s="1"/>
  <c r="F4" i="4" s="1"/>
  <c r="E9" i="4"/>
  <c r="F107" i="2" l="1"/>
  <c r="G107" i="2"/>
  <c r="H107" i="2"/>
  <c r="I107" i="2"/>
  <c r="J107" i="2"/>
  <c r="K107" i="2"/>
  <c r="L107" i="2"/>
  <c r="M107" i="2"/>
  <c r="N107" i="2"/>
  <c r="O107" i="2"/>
  <c r="P107" i="2"/>
  <c r="Q107" i="2"/>
  <c r="R107" i="2"/>
  <c r="S107" i="2"/>
  <c r="F89" i="2"/>
  <c r="G89" i="2"/>
  <c r="H89" i="2"/>
  <c r="I89" i="2"/>
  <c r="J89" i="2"/>
  <c r="K89" i="2"/>
  <c r="L89" i="2"/>
  <c r="M89" i="2"/>
  <c r="N89" i="2"/>
  <c r="O89" i="2"/>
  <c r="P89" i="2"/>
  <c r="Q89" i="2"/>
  <c r="R89" i="2"/>
  <c r="S89" i="2"/>
  <c r="F86" i="2"/>
  <c r="G86" i="2"/>
  <c r="H86" i="2"/>
  <c r="I86" i="2"/>
  <c r="J86" i="2"/>
  <c r="K86" i="2"/>
  <c r="L86" i="2"/>
  <c r="M86" i="2"/>
  <c r="N86" i="2"/>
  <c r="O86" i="2"/>
  <c r="P86" i="2"/>
  <c r="Q86" i="2"/>
  <c r="R86" i="2"/>
  <c r="S86" i="2"/>
  <c r="F69" i="2"/>
  <c r="G69" i="2"/>
  <c r="H69" i="2"/>
  <c r="I69" i="2"/>
  <c r="J69" i="2"/>
  <c r="K69" i="2"/>
  <c r="L69" i="2"/>
  <c r="M69" i="2"/>
  <c r="N69" i="2"/>
  <c r="O69" i="2"/>
  <c r="P69" i="2"/>
  <c r="Q69" i="2"/>
  <c r="R69" i="2"/>
  <c r="S69" i="2"/>
  <c r="F84" i="2"/>
  <c r="G84" i="2"/>
  <c r="H84" i="2"/>
  <c r="I84" i="2"/>
  <c r="J84" i="2"/>
  <c r="K84" i="2"/>
  <c r="L84" i="2"/>
  <c r="M84" i="2"/>
  <c r="N84" i="2"/>
  <c r="O84" i="2"/>
  <c r="P84" i="2"/>
  <c r="Q84" i="2"/>
  <c r="R84" i="2"/>
  <c r="S84" i="2"/>
  <c r="Y84" i="2"/>
  <c r="W84" i="2"/>
  <c r="V84" i="2"/>
  <c r="U84" i="2"/>
  <c r="T84" i="2"/>
  <c r="F70" i="3" l="1"/>
  <c r="AC69" i="3"/>
  <c r="AB69" i="3"/>
  <c r="AA69" i="3"/>
  <c r="Z69" i="3"/>
  <c r="Y69" i="3"/>
  <c r="X69" i="3"/>
  <c r="W69" i="3"/>
  <c r="V69" i="3"/>
  <c r="U69" i="3"/>
  <c r="T69" i="3"/>
  <c r="S69" i="3"/>
  <c r="R69" i="3"/>
  <c r="Q69" i="3"/>
  <c r="P69" i="3"/>
  <c r="O69" i="3"/>
  <c r="N69" i="3"/>
  <c r="M69" i="3"/>
  <c r="L69" i="3"/>
  <c r="K69" i="3"/>
  <c r="J69" i="3"/>
  <c r="I69" i="3"/>
  <c r="F69" i="3"/>
  <c r="F68" i="3"/>
  <c r="F67" i="3"/>
  <c r="F66" i="3"/>
  <c r="F65" i="3"/>
  <c r="F64" i="3"/>
  <c r="F63" i="3"/>
  <c r="F62" i="3"/>
  <c r="AC61" i="3"/>
  <c r="AB61" i="3"/>
  <c r="AA61" i="3"/>
  <c r="Z61" i="3"/>
  <c r="Y61" i="3"/>
  <c r="X61" i="3"/>
  <c r="W61" i="3"/>
  <c r="V61" i="3"/>
  <c r="U61" i="3"/>
  <c r="T61" i="3"/>
  <c r="S61" i="3"/>
  <c r="R61" i="3"/>
  <c r="Q61" i="3"/>
  <c r="P61" i="3"/>
  <c r="O61" i="3"/>
  <c r="N61" i="3"/>
  <c r="M61" i="3"/>
  <c r="L61" i="3"/>
  <c r="K61" i="3"/>
  <c r="J61" i="3"/>
  <c r="I61" i="3"/>
  <c r="F61" i="3"/>
  <c r="F60" i="3"/>
  <c r="F59" i="3"/>
  <c r="F58" i="3"/>
  <c r="F57" i="3"/>
  <c r="F56" i="3"/>
  <c r="AC55" i="3"/>
  <c r="AB55" i="3"/>
  <c r="AA55" i="3"/>
  <c r="Z55" i="3"/>
  <c r="Y55" i="3"/>
  <c r="X55" i="3"/>
  <c r="W55" i="3"/>
  <c r="W52" i="3" s="1"/>
  <c r="V55" i="3"/>
  <c r="U55" i="3"/>
  <c r="T55" i="3"/>
  <c r="S55" i="3"/>
  <c r="R55" i="3"/>
  <c r="Q55" i="3"/>
  <c r="P55" i="3"/>
  <c r="O55" i="3"/>
  <c r="O52" i="3" s="1"/>
  <c r="N55" i="3"/>
  <c r="M55" i="3"/>
  <c r="L55" i="3"/>
  <c r="K55" i="3"/>
  <c r="J55" i="3"/>
  <c r="I55" i="3"/>
  <c r="F55" i="3"/>
  <c r="F54" i="3"/>
  <c r="AC53" i="3"/>
  <c r="AB53" i="3"/>
  <c r="AA53" i="3"/>
  <c r="Z53" i="3"/>
  <c r="Y53" i="3"/>
  <c r="X53" i="3"/>
  <c r="W53" i="3"/>
  <c r="V53" i="3"/>
  <c r="U53" i="3"/>
  <c r="T53" i="3"/>
  <c r="S53" i="3"/>
  <c r="S52" i="3" s="1"/>
  <c r="R53" i="3"/>
  <c r="R52" i="3" s="1"/>
  <c r="Q53" i="3"/>
  <c r="P53" i="3"/>
  <c r="O53" i="3"/>
  <c r="N53" i="3"/>
  <c r="M53" i="3"/>
  <c r="L53" i="3"/>
  <c r="K53" i="3"/>
  <c r="K52" i="3" s="1"/>
  <c r="J53" i="3"/>
  <c r="J52" i="3" s="1"/>
  <c r="I53" i="3"/>
  <c r="F53" i="3"/>
  <c r="V52" i="3"/>
  <c r="N52" i="3"/>
  <c r="F50" i="3"/>
  <c r="AC49" i="3"/>
  <c r="AB49" i="3"/>
  <c r="AA49" i="3"/>
  <c r="Z49" i="3"/>
  <c r="Z43" i="3" s="1"/>
  <c r="Y49" i="3"/>
  <c r="Y43" i="3" s="1"/>
  <c r="X49" i="3"/>
  <c r="W49" i="3"/>
  <c r="V49" i="3"/>
  <c r="U49" i="3"/>
  <c r="T49" i="3"/>
  <c r="S49" i="3"/>
  <c r="R49" i="3"/>
  <c r="R43" i="3" s="1"/>
  <c r="Q49" i="3"/>
  <c r="Q43" i="3" s="1"/>
  <c r="P49" i="3"/>
  <c r="O49" i="3"/>
  <c r="N49" i="3"/>
  <c r="M49" i="3"/>
  <c r="L49" i="3"/>
  <c r="K49" i="3"/>
  <c r="J49" i="3"/>
  <c r="J43" i="3" s="1"/>
  <c r="I49" i="3"/>
  <c r="I43" i="3" s="1"/>
  <c r="F49" i="3"/>
  <c r="F48" i="3"/>
  <c r="F47" i="3"/>
  <c r="F46" i="3"/>
  <c r="F45" i="3"/>
  <c r="AC44" i="3"/>
  <c r="AB44" i="3"/>
  <c r="AB43" i="3" s="1"/>
  <c r="AA44" i="3"/>
  <c r="AA43" i="3" s="1"/>
  <c r="Z44" i="3"/>
  <c r="Y44" i="3"/>
  <c r="X44" i="3"/>
  <c r="X43" i="3" s="1"/>
  <c r="W44" i="3"/>
  <c r="W43" i="3" s="1"/>
  <c r="V44" i="3"/>
  <c r="U44" i="3"/>
  <c r="T44" i="3"/>
  <c r="T43" i="3" s="1"/>
  <c r="S44" i="3"/>
  <c r="S43" i="3" s="1"/>
  <c r="R44" i="3"/>
  <c r="Q44" i="3"/>
  <c r="P44" i="3"/>
  <c r="P43" i="3" s="1"/>
  <c r="O44" i="3"/>
  <c r="O43" i="3" s="1"/>
  <c r="N44" i="3"/>
  <c r="M44" i="3"/>
  <c r="L44" i="3"/>
  <c r="L43" i="3" s="1"/>
  <c r="K44" i="3"/>
  <c r="K43" i="3" s="1"/>
  <c r="J44" i="3"/>
  <c r="I44" i="3"/>
  <c r="F44" i="3"/>
  <c r="AC43" i="3"/>
  <c r="V43" i="3"/>
  <c r="U43" i="3"/>
  <c r="N43" i="3"/>
  <c r="M43" i="3"/>
  <c r="F42" i="3"/>
  <c r="F41" i="3"/>
  <c r="F40" i="3"/>
  <c r="F39" i="3"/>
  <c r="F38" i="3"/>
  <c r="F37" i="3"/>
  <c r="AC36" i="3"/>
  <c r="AB36" i="3"/>
  <c r="AA36" i="3"/>
  <c r="Z36" i="3"/>
  <c r="Y36" i="3"/>
  <c r="X36" i="3"/>
  <c r="W36" i="3"/>
  <c r="V36" i="3"/>
  <c r="U36" i="3"/>
  <c r="T36" i="3"/>
  <c r="S36" i="3"/>
  <c r="R36" i="3"/>
  <c r="Q36" i="3"/>
  <c r="P36" i="3"/>
  <c r="O36" i="3"/>
  <c r="N36" i="3"/>
  <c r="M36" i="3"/>
  <c r="L36" i="3"/>
  <c r="K36" i="3"/>
  <c r="J36" i="3"/>
  <c r="I36" i="3"/>
  <c r="F36" i="3"/>
  <c r="F35" i="3"/>
  <c r="F34" i="3"/>
  <c r="AC33" i="3"/>
  <c r="AB33" i="3"/>
  <c r="AA33" i="3"/>
  <c r="Z33" i="3"/>
  <c r="Y33" i="3"/>
  <c r="X33" i="3"/>
  <c r="W33" i="3"/>
  <c r="V33" i="3"/>
  <c r="U33" i="3"/>
  <c r="T33" i="3"/>
  <c r="S33" i="3"/>
  <c r="R33" i="3"/>
  <c r="Q33" i="3"/>
  <c r="P33" i="3"/>
  <c r="O33" i="3"/>
  <c r="N33" i="3"/>
  <c r="M33" i="3"/>
  <c r="L33" i="3"/>
  <c r="K33" i="3"/>
  <c r="J33" i="3"/>
  <c r="I33" i="3"/>
  <c r="F33" i="3"/>
  <c r="F32" i="3"/>
  <c r="F31" i="3"/>
  <c r="F30" i="3"/>
  <c r="F29" i="3"/>
  <c r="F28" i="3"/>
  <c r="F27" i="3"/>
  <c r="F26" i="3"/>
  <c r="AC25" i="3"/>
  <c r="AB25" i="3"/>
  <c r="AA25" i="3"/>
  <c r="Z25" i="3"/>
  <c r="Y25" i="3"/>
  <c r="X25" i="3"/>
  <c r="W25" i="3"/>
  <c r="V25" i="3"/>
  <c r="U25" i="3"/>
  <c r="T25" i="3"/>
  <c r="S25" i="3"/>
  <c r="R25" i="3"/>
  <c r="Q25" i="3"/>
  <c r="P25" i="3"/>
  <c r="O25" i="3"/>
  <c r="N25" i="3"/>
  <c r="M25" i="3"/>
  <c r="L25" i="3"/>
  <c r="K25" i="3"/>
  <c r="J25" i="3"/>
  <c r="I25" i="3"/>
  <c r="F25" i="3"/>
  <c r="F24" i="3"/>
  <c r="F23" i="3"/>
  <c r="F22" i="3"/>
  <c r="AB21" i="3"/>
  <c r="AA21" i="3"/>
  <c r="Z21" i="3"/>
  <c r="Y21" i="3"/>
  <c r="X21" i="3"/>
  <c r="W21" i="3"/>
  <c r="V21" i="3"/>
  <c r="U21" i="3"/>
  <c r="T21" i="3"/>
  <c r="S21" i="3"/>
  <c r="R21" i="3"/>
  <c r="Q21" i="3"/>
  <c r="P21" i="3"/>
  <c r="O21" i="3"/>
  <c r="N21" i="3"/>
  <c r="M21" i="3"/>
  <c r="L21" i="3"/>
  <c r="K21" i="3"/>
  <c r="J21" i="3"/>
  <c r="I21" i="3"/>
  <c r="F21" i="3"/>
  <c r="F20" i="3"/>
  <c r="AC19" i="3"/>
  <c r="AB19" i="3"/>
  <c r="AA19" i="3"/>
  <c r="Z19" i="3"/>
  <c r="Y19" i="3"/>
  <c r="X19" i="3"/>
  <c r="W19" i="3"/>
  <c r="V19" i="3"/>
  <c r="U19" i="3"/>
  <c r="T19" i="3"/>
  <c r="S19" i="3"/>
  <c r="R19" i="3"/>
  <c r="Q19" i="3"/>
  <c r="P19" i="3"/>
  <c r="O19" i="3"/>
  <c r="N19" i="3"/>
  <c r="M19" i="3"/>
  <c r="L19" i="3"/>
  <c r="K19" i="3"/>
  <c r="J19" i="3"/>
  <c r="I19" i="3"/>
  <c r="F19" i="3"/>
  <c r="F18" i="3"/>
  <c r="AC17" i="3"/>
  <c r="AB17" i="3"/>
  <c r="AA17" i="3"/>
  <c r="Z17" i="3"/>
  <c r="Y17" i="3"/>
  <c r="X17" i="3"/>
  <c r="W17" i="3"/>
  <c r="V17" i="3"/>
  <c r="U17" i="3"/>
  <c r="T17" i="3"/>
  <c r="R17" i="3"/>
  <c r="Q17" i="3"/>
  <c r="P17" i="3"/>
  <c r="O17" i="3"/>
  <c r="N17" i="3"/>
  <c r="M17" i="3"/>
  <c r="L17" i="3"/>
  <c r="K17" i="3"/>
  <c r="J17" i="3"/>
  <c r="I17" i="3"/>
  <c r="F17" i="3"/>
  <c r="F16" i="3"/>
  <c r="F15" i="3"/>
  <c r="F14" i="3"/>
  <c r="F13" i="3"/>
  <c r="F12" i="3"/>
  <c r="F11" i="3"/>
  <c r="B11" i="3"/>
  <c r="AC10" i="3"/>
  <c r="AB10" i="3"/>
  <c r="AA10" i="3"/>
  <c r="Z10" i="3"/>
  <c r="Y10" i="3"/>
  <c r="X10" i="3"/>
  <c r="W10" i="3"/>
  <c r="V10" i="3"/>
  <c r="U10" i="3"/>
  <c r="U7" i="3" s="1"/>
  <c r="U6" i="3" s="1"/>
  <c r="T10" i="3"/>
  <c r="S10" i="3"/>
  <c r="S7" i="3" s="1"/>
  <c r="S6" i="3" s="1"/>
  <c r="R10" i="3"/>
  <c r="Q10" i="3"/>
  <c r="Q7" i="3" s="1"/>
  <c r="Q6" i="3" s="1"/>
  <c r="P10" i="3"/>
  <c r="O10" i="3"/>
  <c r="N10" i="3"/>
  <c r="M10" i="3"/>
  <c r="M7" i="3" s="1"/>
  <c r="M6" i="3" s="1"/>
  <c r="L10" i="3"/>
  <c r="K10" i="3"/>
  <c r="J10" i="3"/>
  <c r="I10" i="3"/>
  <c r="I7" i="3" s="1"/>
  <c r="I6" i="3" s="1"/>
  <c r="F10" i="3"/>
  <c r="F9" i="3"/>
  <c r="AC8" i="3"/>
  <c r="AB8" i="3"/>
  <c r="AB7" i="3" s="1"/>
  <c r="AA8" i="3"/>
  <c r="Z8" i="3"/>
  <c r="Y8" i="3"/>
  <c r="Y7" i="3" s="1"/>
  <c r="X8" i="3"/>
  <c r="X7" i="3" s="1"/>
  <c r="X6" i="3" s="1"/>
  <c r="W8" i="3"/>
  <c r="W7" i="3" s="1"/>
  <c r="W6" i="3" s="1"/>
  <c r="V8" i="3"/>
  <c r="V7" i="3" s="1"/>
  <c r="V6" i="3" s="1"/>
  <c r="V5" i="3" s="1"/>
  <c r="V3" i="3" s="1"/>
  <c r="U8" i="3"/>
  <c r="T8" i="3"/>
  <c r="T7" i="3" s="1"/>
  <c r="T6" i="3" s="1"/>
  <c r="R8" i="3"/>
  <c r="R7" i="3" s="1"/>
  <c r="R6" i="3" s="1"/>
  <c r="Q8" i="3"/>
  <c r="P8" i="3"/>
  <c r="P7" i="3" s="1"/>
  <c r="P6" i="3" s="1"/>
  <c r="O8" i="3"/>
  <c r="O7" i="3" s="1"/>
  <c r="O6" i="3" s="1"/>
  <c r="O5" i="3" s="1"/>
  <c r="O3" i="3" s="1"/>
  <c r="N8" i="3"/>
  <c r="N7" i="3" s="1"/>
  <c r="N6" i="3" s="1"/>
  <c r="N5" i="3" s="1"/>
  <c r="N3" i="3" s="1"/>
  <c r="M8" i="3"/>
  <c r="L8" i="3"/>
  <c r="L7" i="3" s="1"/>
  <c r="L6" i="3" s="1"/>
  <c r="K8" i="3"/>
  <c r="K7" i="3" s="1"/>
  <c r="K6" i="3" s="1"/>
  <c r="K5" i="3" s="1"/>
  <c r="K3" i="3" s="1"/>
  <c r="J8" i="3"/>
  <c r="J7" i="3" s="1"/>
  <c r="J6" i="3" s="1"/>
  <c r="I8" i="3"/>
  <c r="F8" i="3"/>
  <c r="Z7" i="3"/>
  <c r="AJ96" i="1"/>
  <c r="AK99" i="1"/>
  <c r="AG99" i="1"/>
  <c r="AG98" i="1"/>
  <c r="AF99" i="1"/>
  <c r="AE99" i="1"/>
  <c r="AK95" i="1"/>
  <c r="AG94" i="1"/>
  <c r="AG95" i="1" s="1"/>
  <c r="AF95" i="1"/>
  <c r="AF63" i="1"/>
  <c r="AE95" i="1"/>
  <c r="T5" i="3" l="1"/>
  <c r="T3" i="3" s="1"/>
  <c r="P5" i="3"/>
  <c r="P3" i="3" s="1"/>
  <c r="S5" i="3"/>
  <c r="J5" i="3"/>
  <c r="J3" i="3" s="1"/>
  <c r="R5" i="3"/>
  <c r="R3" i="3" s="1"/>
  <c r="W5" i="3"/>
  <c r="W3" i="3" s="1"/>
  <c r="I5" i="3"/>
  <c r="I3" i="3" s="1"/>
  <c r="L52" i="3"/>
  <c r="L5" i="3" s="1"/>
  <c r="L3" i="3" s="1"/>
  <c r="P52" i="3"/>
  <c r="T52" i="3"/>
  <c r="X52" i="3"/>
  <c r="X5" i="3" s="1"/>
  <c r="X3" i="3" s="1"/>
  <c r="AA7" i="3"/>
  <c r="I52" i="3"/>
  <c r="M52" i="3"/>
  <c r="M5" i="3" s="1"/>
  <c r="M3" i="3" s="1"/>
  <c r="Q52" i="3"/>
  <c r="Q5" i="3" s="1"/>
  <c r="Q3" i="3" s="1"/>
  <c r="U52" i="3"/>
  <c r="U5" i="3" s="1"/>
  <c r="U3" i="3" s="1"/>
  <c r="B12" i="3"/>
  <c r="B13" i="3"/>
  <c r="B14" i="3" l="1"/>
  <c r="B15" i="3" s="1"/>
  <c r="B18" i="3" l="1"/>
  <c r="B16" i="3"/>
  <c r="B20" i="3" s="1"/>
  <c r="B22" i="3" l="1"/>
  <c r="B23" i="3" s="1"/>
  <c r="B24" i="3" l="1"/>
  <c r="B26" i="3" l="1"/>
  <c r="B27" i="3" l="1"/>
  <c r="B28" i="3" l="1"/>
  <c r="B29" i="3" s="1"/>
  <c r="B30" i="3" s="1"/>
  <c r="B31" i="3" s="1"/>
  <c r="B32" i="3" s="1"/>
  <c r="B34" i="3" s="1"/>
  <c r="B35" i="3" s="1"/>
  <c r="B37" i="3" s="1"/>
  <c r="B38" i="3" s="1"/>
  <c r="B39" i="3" s="1"/>
  <c r="B40" i="3" s="1"/>
  <c r="B41" i="3" s="1"/>
  <c r="B42" i="3" s="1"/>
  <c r="B45" i="3" s="1"/>
  <c r="B46" i="3" s="1"/>
  <c r="B47" i="3" s="1"/>
  <c r="B48" i="3" s="1"/>
  <c r="B50" i="3" s="1"/>
  <c r="B54" i="3" s="1"/>
  <c r="B56" i="3" s="1"/>
  <c r="B57" i="3" s="1"/>
  <c r="B58" i="3" s="1"/>
  <c r="B59" i="3" s="1"/>
  <c r="B60" i="3" s="1"/>
  <c r="B62" i="3" s="1"/>
  <c r="B63" i="3" s="1"/>
  <c r="B64" i="3" s="1"/>
  <c r="B65" i="3" s="1"/>
  <c r="B66" i="3" s="1"/>
  <c r="B67" i="3" s="1"/>
  <c r="B68" i="3" s="1"/>
  <c r="B70" i="3" s="1"/>
  <c r="J88" i="1" l="1"/>
  <c r="K88" i="1"/>
  <c r="L88" i="1"/>
  <c r="M88" i="1"/>
  <c r="N88" i="1"/>
  <c r="O88" i="1"/>
  <c r="P88" i="1"/>
  <c r="Q88" i="1"/>
  <c r="R88" i="1"/>
  <c r="S88" i="1"/>
  <c r="T88" i="1"/>
  <c r="U88" i="1"/>
  <c r="V88" i="1"/>
  <c r="W88" i="1"/>
  <c r="X88" i="1"/>
  <c r="Y88" i="1"/>
  <c r="Z88" i="1"/>
  <c r="AA88" i="1"/>
  <c r="AB88" i="1"/>
  <c r="AC88" i="1"/>
  <c r="AD88" i="1"/>
  <c r="AE88" i="1"/>
  <c r="AF88" i="1"/>
  <c r="AG88" i="1"/>
  <c r="AH88" i="1"/>
  <c r="AI88" i="1"/>
  <c r="AJ88" i="1"/>
  <c r="AK88" i="1"/>
  <c r="AL88" i="1"/>
  <c r="AM88" i="1"/>
  <c r="I88" i="1"/>
  <c r="J80" i="1"/>
  <c r="K80" i="1"/>
  <c r="L80" i="1"/>
  <c r="M80" i="1"/>
  <c r="N80" i="1"/>
  <c r="O80" i="1"/>
  <c r="P80" i="1"/>
  <c r="Q80" i="1"/>
  <c r="R80" i="1"/>
  <c r="S80" i="1"/>
  <c r="T80" i="1"/>
  <c r="U80" i="1"/>
  <c r="V80" i="1"/>
  <c r="W80" i="1"/>
  <c r="X80" i="1"/>
  <c r="Y80" i="1"/>
  <c r="Z80" i="1"/>
  <c r="AA80" i="1"/>
  <c r="AB80" i="1"/>
  <c r="AC80" i="1"/>
  <c r="AD80" i="1"/>
  <c r="AE80" i="1"/>
  <c r="AG80" i="1"/>
  <c r="AH80" i="1"/>
  <c r="AI80" i="1"/>
  <c r="AJ80" i="1"/>
  <c r="AK80" i="1"/>
  <c r="AL80" i="1"/>
  <c r="AM80" i="1"/>
  <c r="I80" i="1"/>
  <c r="J74" i="1"/>
  <c r="K74" i="1"/>
  <c r="L74" i="1"/>
  <c r="M74" i="1"/>
  <c r="N74" i="1"/>
  <c r="O74" i="1"/>
  <c r="P74" i="1"/>
  <c r="Q74" i="1"/>
  <c r="R74" i="1"/>
  <c r="S74" i="1"/>
  <c r="T74" i="1"/>
  <c r="U74" i="1"/>
  <c r="V74" i="1"/>
  <c r="W74" i="1"/>
  <c r="X74" i="1"/>
  <c r="Y74" i="1"/>
  <c r="Z74" i="1"/>
  <c r="AA74" i="1"/>
  <c r="AB74" i="1"/>
  <c r="AC74" i="1"/>
  <c r="AD74" i="1"/>
  <c r="AE74" i="1"/>
  <c r="AF74" i="1"/>
  <c r="AG74" i="1"/>
  <c r="AH74" i="1"/>
  <c r="AI74" i="1"/>
  <c r="AJ74" i="1"/>
  <c r="AK74" i="1"/>
  <c r="AL74" i="1"/>
  <c r="AM74" i="1"/>
  <c r="I74" i="1"/>
  <c r="J72" i="1"/>
  <c r="K72" i="1"/>
  <c r="L72" i="1"/>
  <c r="M72" i="1"/>
  <c r="N72" i="1"/>
  <c r="O72" i="1"/>
  <c r="P72" i="1"/>
  <c r="Q72" i="1"/>
  <c r="R72" i="1"/>
  <c r="S72" i="1"/>
  <c r="T72" i="1"/>
  <c r="U72" i="1"/>
  <c r="V72" i="1"/>
  <c r="W72" i="1"/>
  <c r="X72" i="1"/>
  <c r="Y72" i="1"/>
  <c r="Z72" i="1"/>
  <c r="AA72" i="1"/>
  <c r="AB72" i="1"/>
  <c r="AC72" i="1"/>
  <c r="AD72" i="1"/>
  <c r="AE72" i="1"/>
  <c r="AF72" i="1"/>
  <c r="AG72" i="1"/>
  <c r="AH72" i="1"/>
  <c r="AI72" i="1"/>
  <c r="AJ72" i="1"/>
  <c r="AK72" i="1"/>
  <c r="AL72" i="1"/>
  <c r="AM72" i="1"/>
  <c r="J69" i="1"/>
  <c r="K69" i="1"/>
  <c r="L69" i="1"/>
  <c r="M69" i="1"/>
  <c r="N69" i="1"/>
  <c r="O69" i="1"/>
  <c r="P69" i="1"/>
  <c r="Q69" i="1"/>
  <c r="R69" i="1"/>
  <c r="S69" i="1"/>
  <c r="T69" i="1"/>
  <c r="U69" i="1"/>
  <c r="V69" i="1"/>
  <c r="W69" i="1"/>
  <c r="X69" i="1"/>
  <c r="Y69" i="1"/>
  <c r="Z69" i="1"/>
  <c r="AA69" i="1"/>
  <c r="AB69" i="1"/>
  <c r="AC69" i="1"/>
  <c r="AD69" i="1"/>
  <c r="AE69" i="1"/>
  <c r="AF69" i="1"/>
  <c r="AG69" i="1"/>
  <c r="AH69" i="1"/>
  <c r="AI69" i="1"/>
  <c r="AJ69" i="1"/>
  <c r="AK69" i="1"/>
  <c r="AL69" i="1"/>
  <c r="AM69" i="1"/>
  <c r="J64" i="1"/>
  <c r="K64" i="1"/>
  <c r="L64" i="1"/>
  <c r="M64" i="1"/>
  <c r="N64" i="1"/>
  <c r="O64" i="1"/>
  <c r="P64" i="1"/>
  <c r="Q64" i="1"/>
  <c r="R64" i="1"/>
  <c r="S64" i="1"/>
  <c r="T64" i="1"/>
  <c r="U64" i="1"/>
  <c r="V64" i="1"/>
  <c r="W64" i="1"/>
  <c r="X64" i="1"/>
  <c r="Y64" i="1"/>
  <c r="Z64" i="1"/>
  <c r="AA64" i="1"/>
  <c r="AB64" i="1"/>
  <c r="AC64" i="1"/>
  <c r="AD64" i="1"/>
  <c r="AE64" i="1"/>
  <c r="AF64" i="1"/>
  <c r="AG64" i="1"/>
  <c r="AH64" i="1"/>
  <c r="AI64" i="1"/>
  <c r="AJ64" i="1"/>
  <c r="AK64" i="1"/>
  <c r="AL64" i="1"/>
  <c r="AM64" i="1"/>
  <c r="I64" i="1"/>
  <c r="J62" i="1"/>
  <c r="K62" i="1"/>
  <c r="L62" i="1"/>
  <c r="M62" i="1"/>
  <c r="N62" i="1"/>
  <c r="O62" i="1"/>
  <c r="P62" i="1"/>
  <c r="Q62" i="1"/>
  <c r="R62" i="1"/>
  <c r="S62" i="1"/>
  <c r="T62" i="1"/>
  <c r="U62" i="1"/>
  <c r="V62" i="1"/>
  <c r="W62" i="1"/>
  <c r="X62" i="1"/>
  <c r="Y62" i="1"/>
  <c r="Z62" i="1"/>
  <c r="AA62" i="1"/>
  <c r="AB62" i="1"/>
  <c r="AC62" i="1"/>
  <c r="AD62" i="1"/>
  <c r="AE62" i="1"/>
  <c r="AF62" i="1"/>
  <c r="AG62" i="1"/>
  <c r="AH62" i="1"/>
  <c r="AI62" i="1"/>
  <c r="AJ62" i="1"/>
  <c r="AK62" i="1"/>
  <c r="AL62" i="1"/>
  <c r="AM62" i="1"/>
  <c r="J54" i="1"/>
  <c r="K54" i="1"/>
  <c r="L54" i="1"/>
  <c r="M54" i="1"/>
  <c r="N54" i="1"/>
  <c r="O54" i="1"/>
  <c r="P54" i="1"/>
  <c r="Q54" i="1"/>
  <c r="R54" i="1"/>
  <c r="S54" i="1"/>
  <c r="T54" i="1"/>
  <c r="U54" i="1"/>
  <c r="V54" i="1"/>
  <c r="W54" i="1"/>
  <c r="X54" i="1"/>
  <c r="Y54" i="1"/>
  <c r="Z54" i="1"/>
  <c r="AA54" i="1"/>
  <c r="AB54" i="1"/>
  <c r="AC54" i="1"/>
  <c r="AD54" i="1"/>
  <c r="AE54" i="1"/>
  <c r="AF54" i="1"/>
  <c r="AG54" i="1"/>
  <c r="AH54" i="1"/>
  <c r="AI54" i="1"/>
  <c r="AJ54" i="1"/>
  <c r="AK54" i="1"/>
  <c r="AL54" i="1"/>
  <c r="AM54" i="1"/>
  <c r="I54" i="1"/>
  <c r="J51" i="1"/>
  <c r="K51" i="1"/>
  <c r="L51" i="1"/>
  <c r="M51" i="1"/>
  <c r="N51" i="1"/>
  <c r="O51" i="1"/>
  <c r="P51" i="1"/>
  <c r="Q51" i="1"/>
  <c r="R51" i="1"/>
  <c r="S51" i="1"/>
  <c r="T51" i="1"/>
  <c r="U51" i="1"/>
  <c r="V51" i="1"/>
  <c r="W51" i="1"/>
  <c r="X51" i="1"/>
  <c r="Y51" i="1"/>
  <c r="Z51" i="1"/>
  <c r="AA51" i="1"/>
  <c r="AB51" i="1"/>
  <c r="AC51" i="1"/>
  <c r="AD51" i="1"/>
  <c r="AE51" i="1"/>
  <c r="AF51" i="1"/>
  <c r="AG51" i="1"/>
  <c r="AH51" i="1"/>
  <c r="AI51" i="1"/>
  <c r="AJ51" i="1"/>
  <c r="AK51" i="1"/>
  <c r="AL51" i="1"/>
  <c r="AM51" i="1"/>
  <c r="I51" i="1"/>
  <c r="J42" i="1"/>
  <c r="K42" i="1"/>
  <c r="L42" i="1"/>
  <c r="M42" i="1"/>
  <c r="N42" i="1"/>
  <c r="O42" i="1"/>
  <c r="P42" i="1"/>
  <c r="Q42" i="1"/>
  <c r="R42" i="1"/>
  <c r="S42" i="1"/>
  <c r="T42" i="1"/>
  <c r="U42" i="1"/>
  <c r="V42" i="1"/>
  <c r="W42" i="1"/>
  <c r="X42" i="1"/>
  <c r="Y42" i="1"/>
  <c r="Z42" i="1"/>
  <c r="AA42" i="1"/>
  <c r="AB42" i="1"/>
  <c r="AC42" i="1"/>
  <c r="AD42" i="1"/>
  <c r="AE42" i="1"/>
  <c r="AF42" i="1"/>
  <c r="AG42" i="1"/>
  <c r="AH42" i="1"/>
  <c r="AI42" i="1"/>
  <c r="AJ42" i="1"/>
  <c r="AK42" i="1"/>
  <c r="AL42" i="1"/>
  <c r="AM42" i="1"/>
  <c r="I42" i="1"/>
  <c r="J40" i="1"/>
  <c r="K40" i="1"/>
  <c r="L40" i="1"/>
  <c r="M40" i="1"/>
  <c r="N40" i="1"/>
  <c r="O40" i="1"/>
  <c r="P40" i="1"/>
  <c r="Q40" i="1"/>
  <c r="R40" i="1"/>
  <c r="S40" i="1"/>
  <c r="T40" i="1"/>
  <c r="U40" i="1"/>
  <c r="V40" i="1"/>
  <c r="W40" i="1"/>
  <c r="X40" i="1"/>
  <c r="Y40" i="1"/>
  <c r="Z40" i="1"/>
  <c r="AA40" i="1"/>
  <c r="AB40" i="1"/>
  <c r="AC40" i="1"/>
  <c r="AD40" i="1"/>
  <c r="AE40" i="1"/>
  <c r="AF40" i="1"/>
  <c r="AG40" i="1"/>
  <c r="AH40" i="1"/>
  <c r="AI40" i="1"/>
  <c r="AJ40" i="1"/>
  <c r="AK40" i="1"/>
  <c r="AL40" i="1"/>
  <c r="AM40" i="1"/>
  <c r="J35" i="1"/>
  <c r="K35" i="1"/>
  <c r="L35" i="1"/>
  <c r="M35" i="1"/>
  <c r="N35" i="1"/>
  <c r="O35" i="1"/>
  <c r="P35" i="1"/>
  <c r="Q35" i="1"/>
  <c r="R35" i="1"/>
  <c r="S35" i="1"/>
  <c r="T35" i="1"/>
  <c r="U35" i="1"/>
  <c r="V35" i="1"/>
  <c r="W35" i="1"/>
  <c r="X35" i="1"/>
  <c r="Y35" i="1"/>
  <c r="Z35" i="1"/>
  <c r="AA35" i="1"/>
  <c r="AB35" i="1"/>
  <c r="AC35" i="1"/>
  <c r="AD35" i="1"/>
  <c r="AE35" i="1"/>
  <c r="AF35" i="1"/>
  <c r="AG35" i="1"/>
  <c r="AH35" i="1"/>
  <c r="AI35" i="1"/>
  <c r="AJ35" i="1"/>
  <c r="AK35" i="1"/>
  <c r="AL35" i="1"/>
  <c r="AM35" i="1"/>
  <c r="I35" i="1"/>
  <c r="J32" i="1"/>
  <c r="K32" i="1"/>
  <c r="L32" i="1"/>
  <c r="M32" i="1"/>
  <c r="N32" i="1"/>
  <c r="O32" i="1"/>
  <c r="P32" i="1"/>
  <c r="Q32" i="1"/>
  <c r="R32" i="1"/>
  <c r="S32" i="1"/>
  <c r="T32" i="1"/>
  <c r="U32" i="1"/>
  <c r="V32" i="1"/>
  <c r="W32" i="1"/>
  <c r="X32" i="1"/>
  <c r="Y32" i="1"/>
  <c r="Z32" i="1"/>
  <c r="AA32" i="1"/>
  <c r="AB32" i="1"/>
  <c r="AC32" i="1"/>
  <c r="AD32" i="1"/>
  <c r="AE32" i="1"/>
  <c r="AK32" i="1"/>
  <c r="AL32" i="1"/>
  <c r="AM32" i="1"/>
  <c r="I32" i="1"/>
  <c r="J28" i="1"/>
  <c r="I28" i="1"/>
  <c r="K28" i="1"/>
  <c r="L28" i="1"/>
  <c r="M28" i="1"/>
  <c r="N28" i="1"/>
  <c r="O28" i="1"/>
  <c r="P28" i="1"/>
  <c r="Q28" i="1"/>
  <c r="R28" i="1"/>
  <c r="S28" i="1"/>
  <c r="T28" i="1"/>
  <c r="U28" i="1"/>
  <c r="V28" i="1"/>
  <c r="W28" i="1"/>
  <c r="X28" i="1"/>
  <c r="Y28" i="1"/>
  <c r="Z28" i="1"/>
  <c r="AA28" i="1"/>
  <c r="AB28" i="1"/>
  <c r="AC28" i="1"/>
  <c r="AD28" i="1"/>
  <c r="AE28" i="1"/>
  <c r="AK28" i="1"/>
  <c r="AL28" i="1"/>
  <c r="AM28" i="1"/>
  <c r="J25" i="1"/>
  <c r="K25" i="1"/>
  <c r="L25" i="1"/>
  <c r="M25" i="1"/>
  <c r="N25" i="1"/>
  <c r="O25" i="1"/>
  <c r="P25" i="1"/>
  <c r="Q25" i="1"/>
  <c r="R25" i="1"/>
  <c r="S25" i="1"/>
  <c r="T25" i="1"/>
  <c r="U25" i="1"/>
  <c r="V25" i="1"/>
  <c r="W25" i="1"/>
  <c r="X25" i="1"/>
  <c r="Y25" i="1"/>
  <c r="Z25" i="1"/>
  <c r="AA25" i="1"/>
  <c r="AB25" i="1"/>
  <c r="AC25" i="1"/>
  <c r="AD25" i="1"/>
  <c r="AE25" i="1"/>
  <c r="AK25" i="1"/>
  <c r="AL25" i="1"/>
  <c r="AM25" i="1"/>
  <c r="I25" i="1"/>
  <c r="J23" i="1"/>
  <c r="K23" i="1"/>
  <c r="L23" i="1"/>
  <c r="M23" i="1"/>
  <c r="N23" i="1"/>
  <c r="O23" i="1"/>
  <c r="P23" i="1"/>
  <c r="Q23" i="1"/>
  <c r="R23" i="1"/>
  <c r="S23" i="1"/>
  <c r="T23" i="1"/>
  <c r="U23" i="1"/>
  <c r="V23" i="1"/>
  <c r="W23" i="1"/>
  <c r="X23" i="1"/>
  <c r="Y23" i="1"/>
  <c r="Z23" i="1"/>
  <c r="AA23" i="1"/>
  <c r="AB23" i="1"/>
  <c r="AC23" i="1"/>
  <c r="AD23" i="1"/>
  <c r="AE23" i="1"/>
  <c r="AF23" i="1"/>
  <c r="AG23" i="1"/>
  <c r="AH23" i="1"/>
  <c r="AI23" i="1"/>
  <c r="AJ23" i="1"/>
  <c r="AK23" i="1"/>
  <c r="AL23" i="1"/>
  <c r="AM23" i="1"/>
  <c r="J11" i="1"/>
  <c r="K11" i="1"/>
  <c r="L11" i="1"/>
  <c r="M11" i="1"/>
  <c r="N11" i="1"/>
  <c r="O11" i="1"/>
  <c r="P11" i="1"/>
  <c r="Q11" i="1"/>
  <c r="R11" i="1"/>
  <c r="S11" i="1"/>
  <c r="T11" i="1"/>
  <c r="U11" i="1"/>
  <c r="V11" i="1"/>
  <c r="W11" i="1"/>
  <c r="X11" i="1"/>
  <c r="Y11" i="1"/>
  <c r="Z11" i="1"/>
  <c r="AA11" i="1"/>
  <c r="AB11" i="1"/>
  <c r="AC11" i="1"/>
  <c r="AD11" i="1"/>
  <c r="AE11" i="1"/>
  <c r="AK11" i="1"/>
  <c r="AL11" i="1"/>
  <c r="AM11" i="1"/>
  <c r="I11" i="1"/>
  <c r="I72" i="1"/>
  <c r="I69" i="1"/>
  <c r="I62" i="1"/>
  <c r="I40" i="1"/>
  <c r="I23" i="1"/>
  <c r="I9" i="1"/>
  <c r="J9" i="1"/>
  <c r="K9" i="1"/>
  <c r="L9" i="1"/>
  <c r="M9" i="1"/>
  <c r="N9" i="1"/>
  <c r="O9" i="1"/>
  <c r="P9" i="1"/>
  <c r="Q9" i="1"/>
  <c r="R9" i="1"/>
  <c r="S9" i="1"/>
  <c r="T9" i="1"/>
  <c r="U9" i="1"/>
  <c r="V9" i="1"/>
  <c r="W9" i="1"/>
  <c r="X9" i="1"/>
  <c r="Y9" i="1"/>
  <c r="Z9" i="1"/>
  <c r="AA9" i="1"/>
  <c r="AB9" i="1"/>
  <c r="AC9" i="1"/>
  <c r="AD9" i="1"/>
  <c r="AE9" i="1"/>
  <c r="AF9" i="1"/>
  <c r="AG9" i="1"/>
  <c r="AH9" i="1"/>
  <c r="AI9" i="1"/>
  <c r="AJ9" i="1"/>
  <c r="AK9" i="1"/>
  <c r="AL9" i="1"/>
  <c r="AM9" i="1"/>
  <c r="F99" i="2"/>
  <c r="F83" i="2" s="1"/>
  <c r="G99" i="2"/>
  <c r="G83" i="2" s="1"/>
  <c r="H99" i="2"/>
  <c r="H83" i="2" s="1"/>
  <c r="I99" i="2"/>
  <c r="I83" i="2" s="1"/>
  <c r="J99" i="2"/>
  <c r="J83" i="2" s="1"/>
  <c r="K99" i="2"/>
  <c r="K83" i="2" s="1"/>
  <c r="L99" i="2"/>
  <c r="L83" i="2" s="1"/>
  <c r="M99" i="2"/>
  <c r="M83" i="2" s="1"/>
  <c r="N99" i="2"/>
  <c r="N83" i="2" s="1"/>
  <c r="O99" i="2"/>
  <c r="O83" i="2" s="1"/>
  <c r="P99" i="2"/>
  <c r="P83" i="2" s="1"/>
  <c r="Q99" i="2"/>
  <c r="Q83" i="2" s="1"/>
  <c r="R99" i="2"/>
  <c r="R83" i="2" s="1"/>
  <c r="S99" i="2"/>
  <c r="S83" i="2" s="1"/>
  <c r="F81" i="2"/>
  <c r="F80" i="2" s="1"/>
  <c r="G81" i="2"/>
  <c r="G80" i="2" s="1"/>
  <c r="H81" i="2"/>
  <c r="H80" i="2" s="1"/>
  <c r="I81" i="2"/>
  <c r="I80" i="2" s="1"/>
  <c r="J81" i="2"/>
  <c r="J80" i="2" s="1"/>
  <c r="K81" i="2"/>
  <c r="K80" i="2" s="1"/>
  <c r="L81" i="2"/>
  <c r="L80" i="2" s="1"/>
  <c r="M81" i="2"/>
  <c r="M80" i="2" s="1"/>
  <c r="N81" i="2"/>
  <c r="N80" i="2" s="1"/>
  <c r="O81" i="2"/>
  <c r="O80" i="2" s="1"/>
  <c r="P81" i="2"/>
  <c r="P80" i="2" s="1"/>
  <c r="Q81" i="2"/>
  <c r="Q80" i="2" s="1"/>
  <c r="R81" i="2"/>
  <c r="R80" i="2" s="1"/>
  <c r="S81" i="2"/>
  <c r="S80" i="2" s="1"/>
  <c r="F78" i="2"/>
  <c r="G78" i="2"/>
  <c r="H78" i="2"/>
  <c r="I78" i="2"/>
  <c r="J78" i="2"/>
  <c r="K78" i="2"/>
  <c r="L78" i="2"/>
  <c r="M78" i="2"/>
  <c r="N78" i="2"/>
  <c r="O78" i="2"/>
  <c r="P78" i="2"/>
  <c r="Q78" i="2"/>
  <c r="R78" i="2"/>
  <c r="S78" i="2"/>
  <c r="F72" i="2"/>
  <c r="G72" i="2"/>
  <c r="H72" i="2"/>
  <c r="I72" i="2"/>
  <c r="J72" i="2"/>
  <c r="K72" i="2"/>
  <c r="L72" i="2"/>
  <c r="M72" i="2"/>
  <c r="N72" i="2"/>
  <c r="O72" i="2"/>
  <c r="P72" i="2"/>
  <c r="Q72" i="2"/>
  <c r="R72" i="2"/>
  <c r="S72" i="2"/>
  <c r="F59" i="2"/>
  <c r="G59" i="2"/>
  <c r="H59" i="2"/>
  <c r="I59" i="2"/>
  <c r="J59" i="2"/>
  <c r="K59" i="2"/>
  <c r="L59" i="2"/>
  <c r="M59" i="2"/>
  <c r="N59" i="2"/>
  <c r="O59" i="2"/>
  <c r="P59" i="2"/>
  <c r="Q59" i="2"/>
  <c r="R59" i="2"/>
  <c r="S59" i="2"/>
  <c r="F57" i="2"/>
  <c r="G57" i="2"/>
  <c r="H57" i="2"/>
  <c r="I57" i="2"/>
  <c r="J57" i="2"/>
  <c r="K57" i="2"/>
  <c r="L57" i="2"/>
  <c r="M57" i="2"/>
  <c r="N57" i="2"/>
  <c r="O57" i="2"/>
  <c r="P57" i="2"/>
  <c r="Q57" i="2"/>
  <c r="R57" i="2"/>
  <c r="S57" i="2"/>
  <c r="F55" i="2"/>
  <c r="G55" i="2"/>
  <c r="H55" i="2"/>
  <c r="I55" i="2"/>
  <c r="J55" i="2"/>
  <c r="K55" i="2"/>
  <c r="L55" i="2"/>
  <c r="M55" i="2"/>
  <c r="N55" i="2"/>
  <c r="O55" i="2"/>
  <c r="P55" i="2"/>
  <c r="Q55" i="2"/>
  <c r="R55" i="2"/>
  <c r="S55" i="2"/>
  <c r="F52" i="2"/>
  <c r="G52" i="2"/>
  <c r="H52" i="2"/>
  <c r="I52" i="2"/>
  <c r="J52" i="2"/>
  <c r="K52" i="2"/>
  <c r="L52" i="2"/>
  <c r="M52" i="2"/>
  <c r="N52" i="2"/>
  <c r="O52" i="2"/>
  <c r="P52" i="2"/>
  <c r="Q52" i="2"/>
  <c r="R52" i="2"/>
  <c r="S52" i="2"/>
  <c r="F44" i="2"/>
  <c r="G44" i="2"/>
  <c r="H44" i="2"/>
  <c r="I44" i="2"/>
  <c r="J44" i="2"/>
  <c r="K44" i="2"/>
  <c r="L44" i="2"/>
  <c r="M44" i="2"/>
  <c r="N44" i="2"/>
  <c r="O44" i="2"/>
  <c r="P44" i="2"/>
  <c r="Q44" i="2"/>
  <c r="R44" i="2"/>
  <c r="S44" i="2"/>
  <c r="F33" i="2"/>
  <c r="G33" i="2"/>
  <c r="H33" i="2"/>
  <c r="I33" i="2"/>
  <c r="J33" i="2"/>
  <c r="K33" i="2"/>
  <c r="L33" i="2"/>
  <c r="M33" i="2"/>
  <c r="N33" i="2"/>
  <c r="O33" i="2"/>
  <c r="P33" i="2"/>
  <c r="Q33" i="2"/>
  <c r="R33" i="2"/>
  <c r="S33" i="2"/>
  <c r="F29" i="2"/>
  <c r="G29" i="2"/>
  <c r="H29" i="2"/>
  <c r="I29" i="2"/>
  <c r="J29" i="2"/>
  <c r="K29" i="2"/>
  <c r="L29" i="2"/>
  <c r="M29" i="2"/>
  <c r="N29" i="2"/>
  <c r="O29" i="2"/>
  <c r="P29" i="2"/>
  <c r="Q29" i="2"/>
  <c r="R29" i="2"/>
  <c r="S29" i="2"/>
  <c r="F11" i="2"/>
  <c r="G11" i="2"/>
  <c r="H11" i="2"/>
  <c r="I11" i="2"/>
  <c r="J11" i="2"/>
  <c r="K11" i="2"/>
  <c r="L11" i="2"/>
  <c r="M11" i="2"/>
  <c r="N11" i="2"/>
  <c r="O11" i="2"/>
  <c r="P11" i="2"/>
  <c r="Q11" i="2"/>
  <c r="R11" i="2"/>
  <c r="S11" i="2"/>
  <c r="Q68" i="2" l="1"/>
  <c r="M68" i="2"/>
  <c r="I68" i="2"/>
  <c r="F68" i="2"/>
  <c r="P68" i="2"/>
  <c r="H68" i="2"/>
  <c r="R68" i="2"/>
  <c r="N68" i="2"/>
  <c r="J68" i="2"/>
  <c r="L68" i="2"/>
  <c r="S68" i="2"/>
  <c r="O68" i="2"/>
  <c r="K68" i="2"/>
  <c r="G68" i="2"/>
  <c r="T61" i="1"/>
  <c r="O71" i="1"/>
  <c r="AJ61" i="1"/>
  <c r="AA71" i="1"/>
  <c r="AE8" i="1"/>
  <c r="AA8" i="1"/>
  <c r="K8" i="1"/>
  <c r="AF61" i="1"/>
  <c r="AB61" i="1"/>
  <c r="X61" i="1"/>
  <c r="P61" i="1"/>
  <c r="L61" i="1"/>
  <c r="AK8" i="1"/>
  <c r="AM61" i="1"/>
  <c r="AI61" i="1"/>
  <c r="AE61" i="1"/>
  <c r="AA61" i="1"/>
  <c r="W61" i="1"/>
  <c r="S61" i="1"/>
  <c r="O61" i="1"/>
  <c r="K61" i="1"/>
  <c r="I61" i="1"/>
  <c r="W71" i="1"/>
  <c r="X71" i="1"/>
  <c r="AI71" i="1"/>
  <c r="AM71" i="1"/>
  <c r="AE71" i="1"/>
  <c r="S71" i="1"/>
  <c r="K71" i="1"/>
  <c r="AL8" i="1"/>
  <c r="AD8" i="1"/>
  <c r="Z8" i="1"/>
  <c r="V8" i="1"/>
  <c r="R8" i="1"/>
  <c r="N8" i="1"/>
  <c r="J8" i="1"/>
  <c r="AM8" i="1"/>
  <c r="W8" i="1"/>
  <c r="S8" i="1"/>
  <c r="O8" i="1"/>
  <c r="O7" i="1" s="1"/>
  <c r="P71" i="1"/>
  <c r="AJ71" i="1"/>
  <c r="AB71" i="1"/>
  <c r="T71" i="1"/>
  <c r="L71" i="1"/>
  <c r="I71" i="1"/>
  <c r="AK71" i="1"/>
  <c r="AG71" i="1"/>
  <c r="AC71" i="1"/>
  <c r="Y71" i="1"/>
  <c r="U71" i="1"/>
  <c r="Q71" i="1"/>
  <c r="M71" i="1"/>
  <c r="AL71" i="1"/>
  <c r="AH71" i="1"/>
  <c r="AD71" i="1"/>
  <c r="Z71" i="1"/>
  <c r="V71" i="1"/>
  <c r="R71" i="1"/>
  <c r="N71" i="1"/>
  <c r="J71" i="1"/>
  <c r="AL61" i="1"/>
  <c r="AH61" i="1"/>
  <c r="AD61" i="1"/>
  <c r="Z61" i="1"/>
  <c r="V61" i="1"/>
  <c r="R61" i="1"/>
  <c r="N61" i="1"/>
  <c r="J61" i="1"/>
  <c r="AK61" i="1"/>
  <c r="AG61" i="1"/>
  <c r="AC61" i="1"/>
  <c r="Y61" i="1"/>
  <c r="U61" i="1"/>
  <c r="Q61" i="1"/>
  <c r="M61" i="1"/>
  <c r="AB8" i="1"/>
  <c r="X8" i="1"/>
  <c r="T8" i="1"/>
  <c r="P8" i="1"/>
  <c r="L8" i="1"/>
  <c r="AC8" i="1"/>
  <c r="Y8" i="1"/>
  <c r="U8" i="1"/>
  <c r="Q8" i="1"/>
  <c r="M8" i="1"/>
  <c r="N8" i="2"/>
  <c r="F42" i="2"/>
  <c r="G42" i="2"/>
  <c r="H42" i="2"/>
  <c r="I42" i="2"/>
  <c r="J42" i="2"/>
  <c r="K42" i="2"/>
  <c r="L42" i="2"/>
  <c r="M42" i="2"/>
  <c r="O42" i="2"/>
  <c r="P42" i="2"/>
  <c r="Q42" i="2"/>
  <c r="R42" i="2"/>
  <c r="S42" i="2"/>
  <c r="F27" i="2"/>
  <c r="G27" i="2"/>
  <c r="H27" i="2"/>
  <c r="I27" i="2"/>
  <c r="J27" i="2"/>
  <c r="K27" i="2"/>
  <c r="L27" i="2"/>
  <c r="M27" i="2"/>
  <c r="O27" i="2"/>
  <c r="P27" i="2"/>
  <c r="Q27" i="2"/>
  <c r="R27" i="2"/>
  <c r="S27" i="2"/>
  <c r="F9" i="2"/>
  <c r="G9" i="2"/>
  <c r="H9" i="2"/>
  <c r="I9" i="2"/>
  <c r="J9" i="2"/>
  <c r="K9" i="2"/>
  <c r="L9" i="2"/>
  <c r="M9" i="2"/>
  <c r="O9" i="2"/>
  <c r="P9" i="2"/>
  <c r="Q9" i="2"/>
  <c r="R9" i="2"/>
  <c r="S9" i="2"/>
  <c r="Y81" i="2"/>
  <c r="W81" i="2"/>
  <c r="V81" i="2"/>
  <c r="U81" i="2"/>
  <c r="T81" i="2"/>
  <c r="AF81" i="1"/>
  <c r="AF80" i="1" s="1"/>
  <c r="AF71" i="1" s="1"/>
  <c r="T59" i="2"/>
  <c r="T57" i="2" s="1"/>
  <c r="T55" i="2" s="1"/>
  <c r="U59" i="2"/>
  <c r="U57" i="2" s="1"/>
  <c r="U55" i="2" s="1"/>
  <c r="V59" i="2"/>
  <c r="V57" i="2" s="1"/>
  <c r="V55" i="2" s="1"/>
  <c r="W59" i="2"/>
  <c r="W57" i="2" s="1"/>
  <c r="W55" i="2" s="1"/>
  <c r="N7" i="2" l="1"/>
  <c r="N6" i="2" s="1"/>
  <c r="N4" i="2" s="1"/>
  <c r="L7" i="1"/>
  <c r="L6" i="1" s="1"/>
  <c r="L4" i="1" s="1"/>
  <c r="AM7" i="1"/>
  <c r="AM6" i="1" s="1"/>
  <c r="AM4" i="1" s="1"/>
  <c r="AA7" i="1"/>
  <c r="AA6" i="1" s="1"/>
  <c r="AA4" i="1" s="1"/>
  <c r="AE7" i="1"/>
  <c r="AE6" i="1" s="1"/>
  <c r="AE4" i="1" s="1"/>
  <c r="J7" i="1"/>
  <c r="J6" i="1" s="1"/>
  <c r="J4" i="1" s="1"/>
  <c r="Z7" i="1"/>
  <c r="Z6" i="1" s="1"/>
  <c r="Z4" i="1" s="1"/>
  <c r="AB7" i="1"/>
  <c r="AB6" i="1" s="1"/>
  <c r="AB4" i="1" s="1"/>
  <c r="AD7" i="1"/>
  <c r="AD6" i="1" s="1"/>
  <c r="AD4" i="1" s="1"/>
  <c r="AK7" i="1"/>
  <c r="AK6" i="1" s="1"/>
  <c r="AK4" i="1" s="1"/>
  <c r="AL7" i="1"/>
  <c r="AL6" i="1" s="1"/>
  <c r="AL4" i="1" s="1"/>
  <c r="AC7" i="1"/>
  <c r="AC6" i="1" s="1"/>
  <c r="AC4" i="1" s="1"/>
  <c r="O6" i="1"/>
  <c r="O4" i="1" s="1"/>
  <c r="P8" i="2"/>
  <c r="P7" i="2" s="1"/>
  <c r="P6" i="2" s="1"/>
  <c r="P4" i="2" s="1"/>
  <c r="M8" i="2"/>
  <c r="M7" i="2" s="1"/>
  <c r="M6" i="2" s="1"/>
  <c r="M4" i="2" s="1"/>
  <c r="I8" i="2"/>
  <c r="I7" i="2" s="1"/>
  <c r="I6" i="2" s="1"/>
  <c r="I4" i="2" s="1"/>
  <c r="F8" i="2"/>
  <c r="F7" i="2" s="1"/>
  <c r="F6" i="2" s="1"/>
  <c r="F4" i="2" s="1"/>
  <c r="S8" i="2"/>
  <c r="S7" i="2" s="1"/>
  <c r="S6" i="2" s="1"/>
  <c r="S4" i="2" s="1"/>
  <c r="O8" i="2"/>
  <c r="O7" i="2" s="1"/>
  <c r="O6" i="2" s="1"/>
  <c r="O4" i="2" s="1"/>
  <c r="R8" i="2"/>
  <c r="R7" i="2" s="1"/>
  <c r="R6" i="2" s="1"/>
  <c r="R4" i="2" s="1"/>
  <c r="K8" i="2"/>
  <c r="K7" i="2" s="1"/>
  <c r="K6" i="2" s="1"/>
  <c r="K4" i="2" s="1"/>
  <c r="G8" i="2"/>
  <c r="G7" i="2" s="1"/>
  <c r="G6" i="2" s="1"/>
  <c r="G4" i="2" s="1"/>
  <c r="Q8" i="2"/>
  <c r="Q7" i="2" s="1"/>
  <c r="Q6" i="2" s="1"/>
  <c r="Q4" i="2" s="1"/>
  <c r="J8" i="2"/>
  <c r="J7" i="2" s="1"/>
  <c r="J6" i="2" s="1"/>
  <c r="J4" i="2" s="1"/>
  <c r="L8" i="2"/>
  <c r="L7" i="2" s="1"/>
  <c r="L6" i="2" s="1"/>
  <c r="L4" i="2" s="1"/>
  <c r="H8" i="2"/>
  <c r="H7" i="2" s="1"/>
  <c r="H6" i="2" s="1"/>
  <c r="H4" i="2" s="1"/>
  <c r="T107" i="2"/>
  <c r="U107" i="2"/>
  <c r="V107" i="2"/>
  <c r="W107" i="2"/>
  <c r="Y107" i="2"/>
  <c r="T99" i="2"/>
  <c r="U99" i="2"/>
  <c r="V99" i="2"/>
  <c r="W99" i="2"/>
  <c r="Y99" i="2"/>
  <c r="T89" i="2"/>
  <c r="U89" i="2"/>
  <c r="V89" i="2"/>
  <c r="W89" i="2"/>
  <c r="Y89" i="2"/>
  <c r="T86" i="2"/>
  <c r="U86" i="2"/>
  <c r="V86" i="2"/>
  <c r="W86" i="2"/>
  <c r="Y86" i="2"/>
  <c r="T78" i="2"/>
  <c r="U78" i="2"/>
  <c r="V78" i="2"/>
  <c r="W78" i="2"/>
  <c r="Y78" i="2"/>
  <c r="T72" i="2"/>
  <c r="T69" i="2" s="1"/>
  <c r="U72" i="2"/>
  <c r="U69" i="2" s="1"/>
  <c r="V72" i="2"/>
  <c r="V69" i="2" s="1"/>
  <c r="W72" i="2"/>
  <c r="W69" i="2" s="1"/>
  <c r="Y72" i="2"/>
  <c r="Y69" i="2" s="1"/>
  <c r="Y59" i="2"/>
  <c r="Y57" i="2" s="1"/>
  <c r="Y55" i="2" s="1"/>
  <c r="T52" i="2"/>
  <c r="U52" i="2"/>
  <c r="V52" i="2"/>
  <c r="W52" i="2"/>
  <c r="Y52" i="2"/>
  <c r="T44" i="2"/>
  <c r="T42" i="2" s="1"/>
  <c r="U44" i="2"/>
  <c r="U42" i="2" s="1"/>
  <c r="V44" i="2"/>
  <c r="V42" i="2" s="1"/>
  <c r="W44" i="2"/>
  <c r="W42" i="2" s="1"/>
  <c r="Y44" i="2"/>
  <c r="Y42" i="2" s="1"/>
  <c r="T33" i="2"/>
  <c r="U33" i="2"/>
  <c r="V33" i="2"/>
  <c r="W33" i="2"/>
  <c r="Y33" i="2"/>
  <c r="T29" i="2"/>
  <c r="U29" i="2"/>
  <c r="V29" i="2"/>
  <c r="W29" i="2"/>
  <c r="Y29" i="2"/>
  <c r="T27" i="2"/>
  <c r="U27" i="2"/>
  <c r="V27" i="2"/>
  <c r="W27" i="2"/>
  <c r="Y27" i="2"/>
  <c r="T11" i="2"/>
  <c r="U11" i="2"/>
  <c r="V11" i="2"/>
  <c r="W11" i="2"/>
  <c r="Y11" i="2"/>
  <c r="T9" i="2"/>
  <c r="U9" i="2"/>
  <c r="V9" i="2"/>
  <c r="W9" i="2"/>
  <c r="Y9" i="2"/>
  <c r="AJ34" i="1"/>
  <c r="AJ32" i="1" s="1"/>
  <c r="AI34" i="1"/>
  <c r="AI32" i="1" s="1"/>
  <c r="AH34" i="1"/>
  <c r="AH32" i="1" s="1"/>
  <c r="AF34" i="1"/>
  <c r="AF32" i="1" s="1"/>
  <c r="AJ31" i="1"/>
  <c r="AI31" i="1"/>
  <c r="AH31" i="1"/>
  <c r="AF31" i="1"/>
  <c r="AJ30" i="1"/>
  <c r="AI30" i="1"/>
  <c r="AH30" i="1"/>
  <c r="AF30" i="1"/>
  <c r="AJ29" i="1"/>
  <c r="AI29" i="1"/>
  <c r="AH29" i="1"/>
  <c r="AF29" i="1"/>
  <c r="AJ27" i="1"/>
  <c r="AJ25" i="1" s="1"/>
  <c r="AI27" i="1"/>
  <c r="AI25" i="1" s="1"/>
  <c r="AH27" i="1"/>
  <c r="AH25" i="1" s="1"/>
  <c r="AF27" i="1"/>
  <c r="AF25" i="1" s="1"/>
  <c r="AJ19" i="1"/>
  <c r="AI19" i="1"/>
  <c r="AH19" i="1"/>
  <c r="AF19" i="1"/>
  <c r="AJ18" i="1"/>
  <c r="AJ11" i="1" s="1"/>
  <c r="AI18" i="1"/>
  <c r="AH18" i="1"/>
  <c r="AH11" i="1" s="1"/>
  <c r="AF18" i="1"/>
  <c r="AF11" i="1" s="1"/>
  <c r="AF28" i="1" l="1"/>
  <c r="AF8" i="1" s="1"/>
  <c r="AF7" i="1" s="1"/>
  <c r="AF6" i="1" s="1"/>
  <c r="AF4" i="1" s="1"/>
  <c r="AJ28" i="1"/>
  <c r="AJ8" i="1" s="1"/>
  <c r="AJ7" i="1" s="1"/>
  <c r="AJ6" i="1" s="1"/>
  <c r="AJ4" i="1" s="1"/>
  <c r="AI11" i="1"/>
  <c r="AH28" i="1"/>
  <c r="AH8" i="1" s="1"/>
  <c r="AH7" i="1" s="1"/>
  <c r="AH6" i="1" s="1"/>
  <c r="AH4" i="1" s="1"/>
  <c r="AI28" i="1"/>
  <c r="AG29" i="1"/>
  <c r="AG19" i="1"/>
  <c r="AG27" i="1"/>
  <c r="AG25" i="1" s="1"/>
  <c r="AG30" i="1"/>
  <c r="AG31" i="1"/>
  <c r="AG34" i="1"/>
  <c r="AG32" i="1" s="1"/>
  <c r="T68" i="2"/>
  <c r="U68" i="2"/>
  <c r="AG18" i="1"/>
  <c r="AG11" i="1" s="1"/>
  <c r="Y68" i="2"/>
  <c r="W68" i="2"/>
  <c r="V68" i="2"/>
  <c r="W8" i="2"/>
  <c r="V8" i="2"/>
  <c r="U8" i="2"/>
  <c r="Y8" i="2"/>
  <c r="T8" i="2"/>
  <c r="B12" i="1"/>
  <c r="AI8" i="1" l="1"/>
  <c r="AI7" i="1" s="1"/>
  <c r="AI6" i="1" s="1"/>
  <c r="AI4" i="1" s="1"/>
  <c r="AG28" i="1"/>
  <c r="AG8" i="1" s="1"/>
  <c r="AG7" i="1" s="1"/>
  <c r="AG6" i="1" s="1"/>
  <c r="AG4" i="1" s="1"/>
  <c r="B13" i="1"/>
  <c r="B14" i="1" l="1"/>
  <c r="B15" i="1" s="1"/>
  <c r="K7" i="1"/>
  <c r="M7" i="1"/>
  <c r="N7" i="1"/>
  <c r="N6" i="1" s="1"/>
  <c r="N4" i="1" s="1"/>
  <c r="P7" i="1"/>
  <c r="Q7" i="1"/>
  <c r="R7" i="1"/>
  <c r="S7" i="1"/>
  <c r="S6" i="1" s="1"/>
  <c r="S4" i="1" s="1"/>
  <c r="T7" i="1"/>
  <c r="U7" i="1"/>
  <c r="V7" i="1"/>
  <c r="W7" i="1"/>
  <c r="W6" i="1" s="1"/>
  <c r="W4" i="1" s="1"/>
  <c r="X7" i="1"/>
  <c r="Y7" i="1"/>
  <c r="I8" i="1"/>
  <c r="F89" i="1"/>
  <c r="F88" i="1"/>
  <c r="F87" i="1"/>
  <c r="F86" i="1"/>
  <c r="F85" i="1"/>
  <c r="F84" i="1"/>
  <c r="F83" i="1"/>
  <c r="F82" i="1"/>
  <c r="F81" i="1"/>
  <c r="F80" i="1"/>
  <c r="F79" i="1"/>
  <c r="F78" i="1"/>
  <c r="F77" i="1"/>
  <c r="F76" i="1"/>
  <c r="F75" i="1"/>
  <c r="F74" i="1"/>
  <c r="F73" i="1"/>
  <c r="F72" i="1"/>
  <c r="F70" i="1"/>
  <c r="F69" i="1"/>
  <c r="F68" i="1"/>
  <c r="F67" i="1"/>
  <c r="F66" i="1"/>
  <c r="F65" i="1"/>
  <c r="F64" i="1"/>
  <c r="F63" i="1"/>
  <c r="F62"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1" i="1"/>
  <c r="F22" i="1"/>
  <c r="F23" i="1"/>
  <c r="F24" i="1"/>
  <c r="F25" i="1"/>
  <c r="F26" i="1"/>
  <c r="F10" i="1"/>
  <c r="F11" i="1"/>
  <c r="F12" i="1"/>
  <c r="F13" i="1"/>
  <c r="F14" i="1"/>
  <c r="F15" i="1"/>
  <c r="F16" i="1"/>
  <c r="F17" i="1"/>
  <c r="F18" i="1"/>
  <c r="F19" i="1"/>
  <c r="F20" i="1"/>
  <c r="F9" i="1"/>
  <c r="X6" i="1" l="1"/>
  <c r="X4" i="1" s="1"/>
  <c r="T6" i="1"/>
  <c r="T4" i="1" s="1"/>
  <c r="P6" i="1"/>
  <c r="P4" i="1" s="1"/>
  <c r="V6" i="1"/>
  <c r="V4" i="1" s="1"/>
  <c r="R6" i="1"/>
  <c r="R4" i="1" s="1"/>
  <c r="M6" i="1"/>
  <c r="M4" i="1" s="1"/>
  <c r="Y6" i="1"/>
  <c r="Y4" i="1" s="1"/>
  <c r="U6" i="1"/>
  <c r="U4" i="1" s="1"/>
  <c r="Q6" i="1"/>
  <c r="Q4" i="1" s="1"/>
  <c r="K6" i="1"/>
  <c r="K4" i="1" s="1"/>
  <c r="B16" i="1"/>
  <c r="I7" i="1"/>
  <c r="I6" i="1" s="1"/>
  <c r="I4" i="1" s="1"/>
  <c r="B17" i="1" l="1"/>
  <c r="B18" i="1" s="1"/>
  <c r="B19" i="1" l="1"/>
  <c r="B20" i="1" l="1"/>
  <c r="B21" i="1" s="1"/>
  <c r="B22" i="1" s="1"/>
  <c r="B24" i="1" s="1"/>
  <c r="B26" i="1" s="1"/>
  <c r="B27" i="1" s="1"/>
  <c r="B29" i="1" s="1"/>
  <c r="B30" i="1" l="1"/>
  <c r="B31" i="1" s="1"/>
  <c r="B33" i="1" l="1"/>
  <c r="B34" i="1" s="1"/>
  <c r="B36" i="1" s="1"/>
  <c r="B37" i="1" s="1"/>
  <c r="B38" i="1" s="1"/>
  <c r="B39" i="1" s="1"/>
  <c r="B41" i="1" s="1"/>
  <c r="B43" i="1" s="1"/>
  <c r="B44" i="1" s="1"/>
  <c r="B45" i="1" s="1"/>
  <c r="B46" i="1" s="1"/>
  <c r="B47" i="1" s="1"/>
  <c r="B48" i="1" s="1"/>
  <c r="B49" i="1" s="1"/>
  <c r="B50" i="1" s="1"/>
  <c r="B52" i="1" s="1"/>
  <c r="B53" i="1" s="1"/>
  <c r="B55" i="1" s="1"/>
  <c r="B56" i="1" s="1"/>
  <c r="B57" i="1" s="1"/>
  <c r="B58" i="1" s="1"/>
  <c r="B59" i="1" s="1"/>
  <c r="B60" i="1" s="1"/>
  <c r="B63" i="1" s="1"/>
  <c r="B65" i="1" s="1"/>
  <c r="B66" i="1" s="1"/>
  <c r="B67" i="1" s="1"/>
  <c r="B68" i="1" s="1"/>
  <c r="B70" i="1" s="1"/>
  <c r="B73" i="1" s="1"/>
  <c r="B75" i="1" s="1"/>
  <c r="B76" i="1" s="1"/>
  <c r="B77" i="1" s="1"/>
  <c r="B78" i="1" s="1"/>
  <c r="B79" i="1" s="1"/>
  <c r="B81" i="1" s="1"/>
  <c r="B82" i="1" s="1"/>
  <c r="B83" i="1" s="1"/>
  <c r="B84" i="1" s="1"/>
  <c r="B85" i="1" s="1"/>
  <c r="B86" i="1" s="1"/>
  <c r="B87" i="1" s="1"/>
  <c r="B89" i="1" s="1"/>
  <c r="B90" i="1" s="1"/>
</calcChain>
</file>

<file path=xl/sharedStrings.xml><?xml version="1.0" encoding="utf-8"?>
<sst xmlns="http://schemas.openxmlformats.org/spreadsheetml/2006/main" count="2047" uniqueCount="394">
  <si>
    <t>Mã Công trình</t>
  </si>
  <si>
    <t xml:space="preserve">Địa điểm
</t>
  </si>
  <si>
    <t>Diện tích hiện trạng</t>
  </si>
  <si>
    <t>Diện tích tăng thêm</t>
  </si>
  <si>
    <t>Diện tích công trình</t>
  </si>
  <si>
    <t>Văn bản chủ 
trương đầu tư</t>
  </si>
  <si>
    <t>Nguồn vốn 
đầu tư</t>
  </si>
  <si>
    <t>Chủ đầu tư</t>
  </si>
  <si>
    <t>Vị trí trên bản đồ 
địa chính (số tờ, số thửa)</t>
  </si>
  <si>
    <t>Ghi chú</t>
  </si>
  <si>
    <t>Cấp xã</t>
  </si>
  <si>
    <t>LUC</t>
  </si>
  <si>
    <t>LUN</t>
  </si>
  <si>
    <t>LUK</t>
  </si>
  <si>
    <t>HNK</t>
  </si>
  <si>
    <t>CLN</t>
  </si>
  <si>
    <t>RPH</t>
  </si>
  <si>
    <t>RSX</t>
  </si>
  <si>
    <t>NTS</t>
  </si>
  <si>
    <t>SKN</t>
  </si>
  <si>
    <t>TMD</t>
  </si>
  <si>
    <t>SKC</t>
  </si>
  <si>
    <t>DGT</t>
  </si>
  <si>
    <t>DTL</t>
  </si>
  <si>
    <t>DNL</t>
  </si>
  <si>
    <t>DBV</t>
  </si>
  <si>
    <t>DVH</t>
  </si>
  <si>
    <t>DYT</t>
  </si>
  <si>
    <t>DGD</t>
  </si>
  <si>
    <t>DTT</t>
  </si>
  <si>
    <t>DCH</t>
  </si>
  <si>
    <t>DDL</t>
  </si>
  <si>
    <t>ONT</t>
  </si>
  <si>
    <t>TSC</t>
  </si>
  <si>
    <t>NTD</t>
  </si>
  <si>
    <t>SKX</t>
  </si>
  <si>
    <t>DSH</t>
  </si>
  <si>
    <t>SON</t>
  </si>
  <si>
    <t>BCS</t>
  </si>
  <si>
    <t>DCS</t>
  </si>
  <si>
    <t>aa</t>
  </si>
  <si>
    <t>Đất sản xuất vật liệu xây dựng, làm đồ gốm</t>
  </si>
  <si>
    <t>Đất cụm công nghiệp</t>
  </si>
  <si>
    <t>Cụm Công nghiệp Nông Sơn</t>
  </si>
  <si>
    <t>Quế Trung</t>
  </si>
  <si>
    <t>QĐ số 3730/QD-UBND ngày 26/10/2016 của UBND tỉnh Quảng Nam phê duyệt chủ trương  đầu tư dự án</t>
  </si>
  <si>
    <t>Vốn ngân sách tỉnh</t>
  </si>
  <si>
    <t>UBND huyện Nông Sơn</t>
  </si>
  <si>
    <t>Tờ bản đồ số 15</t>
  </si>
  <si>
    <t>2017 ch/sang</t>
  </si>
  <si>
    <t>Đất giao thông</t>
  </si>
  <si>
    <t>Đường giao thông nối từ trục chính đến ĐT 610 (N51-N58)</t>
  </si>
  <si>
    <t>Theo chủ trương của UBND huyện</t>
  </si>
  <si>
    <t>Tờ bản đồ số 14, 16</t>
  </si>
  <si>
    <t>Đường giao thông Trung tâm thị trấn Trung Phước (đoạn tuyến từ nút N67-N69)</t>
  </si>
  <si>
    <t>Quyết định số 3782/QĐ-UBND ngày  31/12/2014  của UBND huyện Nông Sơn phê duyệt báo cáo KTKT đầu tư xây dựng công trình Đường giao thông Trung tâm Trung Phước (đoạn tuyến theo quy hoạch N67-N69)</t>
  </si>
  <si>
    <t>Vốn ngân sách huyện</t>
  </si>
  <si>
    <t>Tờ bản đồ số 16</t>
  </si>
  <si>
    <t>Cầu Nông Sơn</t>
  </si>
  <si>
    <t>theo chủ trương của UBND huyện</t>
  </si>
  <si>
    <t>Vốn ngân sách</t>
  </si>
  <si>
    <t>Đường giao thông nông thôn làng Đại Bình</t>
  </si>
  <si>
    <t>Tờ bản đồ số 4</t>
  </si>
  <si>
    <t>Đường nội thị Trung tâm huyện (bổ sung)</t>
  </si>
  <si>
    <t>Quyết định số 768/QĐ-UBND ngày 01/3/2016 của UBND tỉnh Quảng Nam phê duyệt báo cáo nghiên cứu khả thi đầu tư xây dựng công trình Đường nội thi Trung tâm huyện Nông Sơn</t>
  </si>
  <si>
    <t>Quế Ninh</t>
  </si>
  <si>
    <t>Tờ bản đồ số 5, 6</t>
  </si>
  <si>
    <t>Đường giao thông vào khu tái định cư trung tâm xã</t>
  </si>
  <si>
    <t>UBND xã Quế Ninh</t>
  </si>
  <si>
    <t>Tờ bản đồ số 7</t>
  </si>
  <si>
    <t>Vốn ngân sách tỉnh 30,0 tỷ còn lại ngân sách huyện</t>
  </si>
  <si>
    <t>Đường đèo Lôi Giáng xã Quế Trung</t>
  </si>
  <si>
    <t>Tờ bản đồ số 1</t>
  </si>
  <si>
    <t>Đường giao thông Mậu Long - Quế Ninh đến Đông An - Quế Phước</t>
  </si>
  <si>
    <t>thôn Mậu Long xã Quế Ninh; thôn Đông An xã Quế Phước</t>
  </si>
  <si>
    <t>QĐ số 2104/QĐ-UBND ngày 16/10/2017 của UBND huyện Nông Sơn phê duyệt chủ trương đầu tư công trình giao thông Mậu Long - Quế Ninh đến Đông An - Quế Phước</t>
  </si>
  <si>
    <t>Ngân sách huyện</t>
  </si>
  <si>
    <t>Tờ bản đồ số 1,8,12</t>
  </si>
  <si>
    <t>ĐK mới</t>
  </si>
  <si>
    <t>Đường bao làng du lịch sinh thái Đại Bình</t>
  </si>
  <si>
    <t>thôn Đại Bình</t>
  </si>
  <si>
    <t>Chủ trương của UBND huyện</t>
  </si>
  <si>
    <t>Vốn ngân sách tỉnh và huyện</t>
  </si>
  <si>
    <t>Tờ bản đồ số 4, 5</t>
  </si>
  <si>
    <t>Đất thuỷ lợi</t>
  </si>
  <si>
    <t>Nhà máy nước sạch Trung tâm huyện và các vùng phụ cận</t>
  </si>
  <si>
    <t>Đất cơ sở văn hoá</t>
  </si>
  <si>
    <t>Nhà tưởng niệm liệt sĩ Trần Huấn</t>
  </si>
  <si>
    <t>Lộc Trung</t>
  </si>
  <si>
    <t>Quế Lộc</t>
  </si>
  <si>
    <t>Tờ bản đồ số 9</t>
  </si>
  <si>
    <t>Nhà bia liệt sỹ xã Quế Lộc</t>
  </si>
  <si>
    <t>Quyết định số 3784/QĐ-UBND ngày 21/11/2016 của UBND huyện Nông Sơn  Phê duyệt điều chỉnh, bổ sung báo cáo kinh tế - kỹ thuật đầu tư xây dựng công trình Nhà bia liệt sỹ xã Quế Lộc - Nông Sơn</t>
  </si>
  <si>
    <t>Đất cơ sở y tế</t>
  </si>
  <si>
    <t>Trạm Y tế xã Quế Trung</t>
  </si>
  <si>
    <t>Quyết định số 1954/QĐ-UBND ngày 17/8/2016 của UBND huyện Nông Sơn phê duyệt báo cáo KTKT công trình Trạm Y tế xã Quế Trung</t>
  </si>
  <si>
    <t>Vốn 30C</t>
  </si>
  <si>
    <t xml:space="preserve">UBND xã Quế Trung </t>
  </si>
  <si>
    <t>Tờ bản đồ số 14</t>
  </si>
  <si>
    <t>Trạm Y tế xã Quế Ninh</t>
  </si>
  <si>
    <t xml:space="preserve">QĐ số 3764/QD-UBND ngày 27/12/2014 của UBND huyện Nông Sơn phê duyệt BC KT-KT đầu tư xây dựng công trình </t>
  </si>
  <si>
    <t>Trạm Y tế xã Sơn Viên</t>
  </si>
  <si>
    <t>Sơn Viên</t>
  </si>
  <si>
    <t> QD số 3677/QD-UBND ngày 21/10/2016 của UBND tỉnh Quảng Nam phê duyệt kế hoạch điều chỉnh đấu thầu dự án đầu tư Năng lực ngành y tế tỉnh Quảng Nam (Hợp phần 1)</t>
  </si>
  <si>
    <t>Đất cơ sở giáo dục - đào tạo</t>
  </si>
  <si>
    <t>Mở rộng trường mẫu giáo Quế Trung</t>
  </si>
  <si>
    <t>Quyết định số:4390    QĐ/UBND ngày 14/12/2015 của UBND huyện Nông Sơn</t>
  </si>
  <si>
    <t>Vốn NTM</t>
  </si>
  <si>
    <t>Sân tập thể dục Trường THCS Quế Lộc</t>
  </si>
  <si>
    <t>Theo chủ trương của UBND huyện tại CV số 28/UBND-KT ngày 09/02/2017 của UBND huyện Nông Sơn v/v thông báo danh mục dự kiến  đầu tư thuộc Chương trình MTQG xây dựng nông thôn mơi 2017</t>
  </si>
  <si>
    <t>Vốn Nông thôn mới</t>
  </si>
  <si>
    <t>Đất cơ sở thể dục - thể thao</t>
  </si>
  <si>
    <t xml:space="preserve">Sân bóng đá Tân Phong </t>
  </si>
  <si>
    <t>Tân Phong</t>
  </si>
  <si>
    <t>UBND xã Quế Lộc</t>
  </si>
  <si>
    <t>Mở rộng sân bóng đá Lộc Tây 2</t>
  </si>
  <si>
    <t>Lộc Tây 2</t>
  </si>
  <si>
    <t>Tờ bản đồ số 19</t>
  </si>
  <si>
    <t>Sân Thể thao khu trung tâm hành chính xã</t>
  </si>
  <si>
    <t>Sân vận động trung tâm huyện Nông Sơn</t>
  </si>
  <si>
    <t>Quyết định số 3385/QĐ-UBND ngày  31/10/2013 của UBND tỉnh Quảng Nam phê duyệt Báo cáo KTKT đầu tư xây dựng công trình Sân vận động Trung tâm huyện Nông Sơn</t>
  </si>
  <si>
    <t>Vốn ngân sách Trung ương và vốn khác</t>
  </si>
  <si>
    <t>Đất chợ</t>
  </si>
  <si>
    <t>Chợ Trung tâm huyện</t>
  </si>
  <si>
    <t>Đất ở tại nông thôn</t>
  </si>
  <si>
    <t xml:space="preserve">Khu dân cư Hóc Cồ thôn Trung Viên </t>
  </si>
  <si>
    <t>UBND xã Quế Trung</t>
  </si>
  <si>
    <t>Tờ bản đồ số 12</t>
  </si>
  <si>
    <t>Khu dân cư thổ Bà Sương thôn Trung Thượng</t>
  </si>
  <si>
    <t>Khu dân cư thôn Trung Phước 3</t>
  </si>
  <si>
    <t>Khu dân cư số 1 (bổ sung)</t>
  </si>
  <si>
    <t>Quyết định số 222/QĐ-UBND ngày 8/7/2011 của UBND tỉnh Quảng Nam v/v phê duyệt dự án đầu tư công trình: Khư dân cư số 1</t>
  </si>
  <si>
    <t>Khu Tái định cư di dời khẩn cấp vùng sạt lở thôn Ninh Khánh 2</t>
  </si>
  <si>
    <t>Ninh Khánh 2</t>
  </si>
  <si>
    <t>Quyết định số 1815/QD-UBND ngày 22/5/2015 của UBND tỉnh Quảng Nam v/v phê duyệt báo cáo nghiên cứu khả thi đầu tư xây dựng công trình Xây dựng các khu tái định cư để di dời dân các vùng thiên tai, đặc biệt khó khăn trên địa bàn tỉnh Quảng Nam giai đoạn 2016-2020</t>
  </si>
  <si>
    <t>Vốn Ngân sách</t>
  </si>
  <si>
    <t>Sở Nông nghiệp tỉnh Quảng Nam</t>
  </si>
  <si>
    <t>Khu tái định cư đường nội thị</t>
  </si>
  <si>
    <t>thôn Trung Hạ</t>
  </si>
  <si>
    <t>Tờ bản đồ số 2</t>
  </si>
  <si>
    <t>Khai thác quỹ đất tạo nguồn thu phục vụ nông thôn mới</t>
  </si>
  <si>
    <t>Thôn Phước Bình Trung và thôn Đại An</t>
  </si>
  <si>
    <t>QĐ số 2246/QĐ-UBND ngày 18/9/2015 của UBND huyện Nông Sơn phê duyệt Đề án xây dựng Nông thôn mới của xã Sơn Viên (giai đoạn 2015-2020)</t>
  </si>
  <si>
    <t>Nông thôn mới</t>
  </si>
  <si>
    <t>UBND xã Sơn Viên</t>
  </si>
  <si>
    <t>Tờ bản đồ số 5 và số 14</t>
  </si>
  <si>
    <t>thôn Lộc Đông</t>
  </si>
  <si>
    <t>QĐ số 4389/QĐ-UBND ngày 14/12/2015 của UBND huyện Nông Sơn phê duyệt Đề án điều chỉnh bổ sung xây dựng Nông thôn mới của xã Quế Lộc (giai đoạn 2016-2020)</t>
  </si>
  <si>
    <t>Tờ bản đồ số 10</t>
  </si>
  <si>
    <t>Đất xây dựng trụ sở cơ quan</t>
  </si>
  <si>
    <t>Trụ sở UBND xã Quế Ninh (Giai đoạn 2)</t>
  </si>
  <si>
    <t xml:space="preserve">QD số 3216/QD-UBND ngày 29/10/2015 của UBND huyện Nông Sơn phê duyệt chủ trương đầu tư xây dựng công trình </t>
  </si>
  <si>
    <t>Trụ sở làm việc HĐND&amp;UBND xã Quế Ninh</t>
  </si>
  <si>
    <t>Đất sinh hoạt cộng đồng</t>
  </si>
  <si>
    <t>Nhà SHCĐ Thôn Trung Phước 1</t>
  </si>
  <si>
    <t>Tờ bản đồ số 13</t>
  </si>
  <si>
    <t>Nhà SHCĐ Thôn Trung Phước 2</t>
  </si>
  <si>
    <t>Tờ bản đồ số 8</t>
  </si>
  <si>
    <t>Nhà SHCĐ Thôn Trung Thượng</t>
  </si>
  <si>
    <t>Nhà sinh hoạt cộng đồng Thôn Trung Hạ</t>
  </si>
  <si>
    <t xml:space="preserve">QĐ số 4390/QD-UBND ngày 14/12/2015 của UBND huyện Nông Sơn phê duyệt đề án xây dựng nông thôn mới xã Quế Trung </t>
  </si>
  <si>
    <t>Vốn nông thôn mới</t>
  </si>
  <si>
    <t>Nhà sinh hoạt cộng đồng Thôn Trung Phước 3</t>
  </si>
  <si>
    <t>Nhà sinh hoạt cộng đồng Thôn Đại Bình</t>
  </si>
  <si>
    <t>Đường tránh mỏ than Nông Sơn (vào nhà máy thủy điện Khe Diên)</t>
  </si>
  <si>
    <t>Quế Trung; Phước Ninh</t>
  </si>
  <si>
    <t>Nghị Quyết số: 30/NQ-HĐND ngày  19 tháng 7 năm 2017 của Hội đồng nhân dân tỉnh Quảng Nam</t>
  </si>
  <si>
    <t>Công ty Cổ phần Sông Ba</t>
  </si>
  <si>
    <t xml:space="preserve">Đất công trình năng lượng </t>
  </si>
  <si>
    <t>Đường dây 500KV Quảng Trạch – Dốc Sỏi và Trạm lập quang, đoạn đi qua địa bàn tỉnh Quảng Nam</t>
  </si>
  <si>
    <t>Tổng công ty truyền tải điện quốc gia</t>
  </si>
  <si>
    <t>Tờ bản đồ số 17, 18</t>
  </si>
  <si>
    <t>Đầu tư hệ thống băng tải cấp than cho nhà máy nhiệt điện Nông Sơn</t>
  </si>
  <si>
    <t>thôn Nông Sơn</t>
  </si>
  <si>
    <t>Công ty cổ phần Than - Điện Nông Sơn -TKV</t>
  </si>
  <si>
    <t>Đầu tư hệ thống băng tải xỉ nhà máy nhiệt điện Nông Sơn</t>
  </si>
  <si>
    <t>Bải tập kết vật liệu sửa chữa, bảo dưỡng nhà máy nhiệt điện</t>
  </si>
  <si>
    <t xml:space="preserve">Đất công trình bưu chính viễn thông </t>
  </si>
  <si>
    <t>Trung tâm Viễn thông Viettel huyện Nông Sơn</t>
  </si>
  <si>
    <t>Trung Phước 2</t>
  </si>
  <si>
    <t>Theo chủ trương của Tập đoàn Viễn thông Quân đội, giấy chứng nhận hoạt động kinh doanh của chi nhánh</t>
  </si>
  <si>
    <t>Vốn Tập đoàn Viễn thông Quân đội</t>
  </si>
  <si>
    <t>Tập đoàn Viễn thông Quân đội</t>
  </si>
  <si>
    <t>Đất thương mại, dịch vụ</t>
  </si>
  <si>
    <t>Cửa hàng Xăng dầu Anh Đào</t>
  </si>
  <si>
    <t>Vốn doanh nghiệp</t>
  </si>
  <si>
    <t>Doanh nghiệp tư nhân Anh Đào</t>
  </si>
  <si>
    <t>Đất cơ sở sản xuất phi nông nghiệp</t>
  </si>
  <si>
    <t>Công ty cổ phần Quý Tín - Đại Việt</t>
  </si>
  <si>
    <t>Khu chăn nuôi và trồng trọt tập trung</t>
  </si>
  <si>
    <t>Hộ gia đình, cá nhân</t>
  </si>
  <si>
    <t xml:space="preserve">Cơ sở sản xuất đá Granit Trí Dũng </t>
  </si>
  <si>
    <t>thôn Trung Thượng</t>
  </si>
  <si>
    <t>Doanh nghiệp Trí Dũng</t>
  </si>
  <si>
    <t>Trụ sở làm việc của Công ty TNHH MTV Cao su Quảng Nam</t>
  </si>
  <si>
    <t>thôn Cẩm La</t>
  </si>
  <si>
    <t>Quế Lâm</t>
  </si>
  <si>
    <t>Công ty TNHH MTV Cao su Quảng Nam</t>
  </si>
  <si>
    <t>Tờ bản đồ số 3</t>
  </si>
  <si>
    <t>thôn Trung An</t>
  </si>
  <si>
    <t xml:space="preserve">Nhà máy sản xuất gạch Tuynel </t>
  </si>
  <si>
    <t>Công văn số 3846/UBND-KTN ngày 12/8/2016 của UBND tỉnh Quảng Nam nghiên cứu đầu tư dự án Nhà máy sản xuất gạch tuynel tại thôn Trung An, xã Quế Trung, huyện Nông Sơn</t>
  </si>
  <si>
    <t>thôn Trung Phước 2</t>
  </si>
  <si>
    <t>Công ty Nam Sơn</t>
  </si>
  <si>
    <t>Đăng ký chuyển mục sang đất ở trong khu dân cư theo nhu cầu đăng ký của HGĐ,CN</t>
  </si>
  <si>
    <t>Quế Phước</t>
  </si>
  <si>
    <t>Phước Ninh</t>
  </si>
  <si>
    <t>Bến trung chuyển cát sạn Tây Nông Sơn</t>
  </si>
  <si>
    <t>Công ty CP XD, TM&amp;DV Tây Nông Sơn</t>
  </si>
  <si>
    <t>TT</t>
  </si>
  <si>
    <t>Danh mục dự án, công trình</t>
  </si>
  <si>
    <t>Địa điểm</t>
  </si>
  <si>
    <t>Sử dụng vào loại đất</t>
  </si>
  <si>
    <t>A</t>
  </si>
  <si>
    <t>Công trình, dự án được phân bổ từ quy hoạch sử dụng đất cấp tỉnh</t>
  </si>
  <si>
    <t>B</t>
  </si>
  <si>
    <t>B.1</t>
  </si>
  <si>
    <t>B.1.1</t>
  </si>
  <si>
    <t>Dự án thuộc ngân sách Nhà nước</t>
  </si>
  <si>
    <t>B.1.2</t>
  </si>
  <si>
    <t>Dự án ngoài ngân sách Nhà nước</t>
  </si>
  <si>
    <t>B.2</t>
  </si>
  <si>
    <t>Khu vực cần chuyển mục đích sử dụng đất để thực hiện việc nhận chuyển nhượng, cho thuê, góp vốn bằng quyền sử dụng đất</t>
  </si>
  <si>
    <t>Công trình, dự án cấp huyện =(B.1) +(B.2)</t>
  </si>
  <si>
    <t>Công trình, dự án do Hội đồng nhân dân cấp tỉnh chấp thuận mà phải thu hồi đất theo Khoản 3 Điều 62 Luật Đất đai  =(B.1.1) +(B.1.2)</t>
  </si>
  <si>
    <t>∑</t>
  </si>
  <si>
    <t>TỔNG CỘNG (=A+B)</t>
  </si>
  <si>
    <t>Đường giao thông nối từ đường ĐH1-NS đến Trung tâm xã Quế Ninh</t>
  </si>
  <si>
    <t>Đường nội thị Trung tâm huyện</t>
  </si>
  <si>
    <t>Bãi tập kết và trung chuyển xỉ than</t>
  </si>
  <si>
    <t>Bến trung chuyển cát sạn Trung An</t>
  </si>
  <si>
    <t>Thôn Trung An, xã Quế Trung</t>
  </si>
  <si>
    <t>Kết quả thực hiện</t>
  </si>
  <si>
    <t>Trong đó sử dụng đất nông nghiệp</t>
  </si>
  <si>
    <t>Diện tích chuyển sang năm 2019 (ha)</t>
  </si>
  <si>
    <t>Diện tích không thực hiện đề nghị hủy bỏ (ha)</t>
  </si>
  <si>
    <t>Diện tích (ha)</t>
  </si>
  <si>
    <t>Tỷ lệ (%)</t>
  </si>
  <si>
    <t>Tổng diện tích (ha)</t>
  </si>
  <si>
    <t>RĐD</t>
  </si>
  <si>
    <t>Đã thu hồi 2,5 ha</t>
  </si>
  <si>
    <t>Đã thu hồi 4,0 ha</t>
  </si>
  <si>
    <t>Đang GPMB</t>
  </si>
  <si>
    <t>Đã khai thác được 500 m2</t>
  </si>
  <si>
    <t>Đang lập thủ tục thỏa thuận địa điểm</t>
  </si>
  <si>
    <t>Đã xong GPMB</t>
  </si>
  <si>
    <t>Đã xây dựng năm 2018</t>
  </si>
  <si>
    <t>Đã xây dựng năm 2017</t>
  </si>
  <si>
    <t>Đang lập thủ tục nhập thửa, xin chuyển MĐ SDĐ</t>
  </si>
  <si>
    <t>Đang thỏa thuận để GPMB</t>
  </si>
  <si>
    <t>Đang lập thủ tục đầu tư</t>
  </si>
  <si>
    <t>Đã có thông báo thỏa thuận địa điểm</t>
  </si>
  <si>
    <t>Bãi tập kết và trung chuyển đá xít (đá than thải sàng)</t>
  </si>
  <si>
    <t>2018 ch/sang</t>
  </si>
  <si>
    <t>Thủy điện Tầm Phục</t>
  </si>
  <si>
    <t>thôn Xuân Hòa, xã Phước Ninh</t>
  </si>
  <si>
    <t>Công văn số 11/17/BPT-CV ngày 29/11/2017 của Công ty TNHH Bảo Phúc Tâm</t>
  </si>
  <si>
    <t xml:space="preserve"> Công ty TNHH Bảo Phúc Tâm</t>
  </si>
  <si>
    <t>Nhà máy thủy điện Khe Diên (hạng mục: Xây dựng TBA và đấu nối đường dây 110KV)</t>
  </si>
  <si>
    <t>thôn Nông Sơn, xã Quế Trung</t>
  </si>
  <si>
    <t>Công văn số 154/18/S3-QLDA ngày 09/5/2018 của Công ty cổ phần Sông Ba</t>
  </si>
  <si>
    <t>Công ty cổ phần Sông Ba</t>
  </si>
  <si>
    <t>tờ bản đồ số 7</t>
  </si>
  <si>
    <t>Nâng cấp tuyến giao thông từ thôn Lộc Đông đi Lộc Tây 1, xã Quế Lộc</t>
  </si>
  <si>
    <t>QĐ số 512/QĐ-UBND ngày 30/3/2018 của UBND huyện Nông Sơn phê duyệt báo cáo KTKT</t>
  </si>
  <si>
    <t>Vốn Ngân sách huyện</t>
  </si>
  <si>
    <t>Nâng cấp đường từ ĐT611 đến trường Mẫu giáo Hố Môn</t>
  </si>
  <si>
    <t>Nâng cấp cầu Khe con xã Quế Ninh</t>
  </si>
  <si>
    <t>Nâng cấp cầu Ông Ba Chiếu</t>
  </si>
  <si>
    <t>Nâng cấp đường giao thông tuyến từ cầu Treo nối dài đến thôn Tứ Nhũ</t>
  </si>
  <si>
    <t>thôn Trung Nam, xã Quế Trung</t>
  </si>
  <si>
    <t>thôn Khánh Bình, xã Quế Ninh</t>
  </si>
  <si>
    <t>thôn Ninh Khánh, xã Quế Ninh</t>
  </si>
  <si>
    <t>xã Quế Lâm</t>
  </si>
  <si>
    <t>Nâng cấp trường Mẫu giáo Phước Ninh-phân hiệu Bình Yên</t>
  </si>
  <si>
    <t>Nâng cấp trường Mẫu giáo Quế Ninh-phân hiệu Ninh Khánh</t>
  </si>
  <si>
    <t>thôn Bình Yên, xã Phước Ninh</t>
  </si>
  <si>
    <t>xã Quế Ninh</t>
  </si>
  <si>
    <t>Quyết định số 1445/QĐ-UBND ngày 310/8/2018 của UBND huyện Nông</t>
  </si>
  <si>
    <t>tờ bản đồ số 3</t>
  </si>
  <si>
    <t>Bãi tập kết và trung chuyển đá xít (bổ sung)</t>
  </si>
  <si>
    <t>thôn Trung Phước 2, xã Quế Trung</t>
  </si>
  <si>
    <t>tờ bản đồ số 8</t>
  </si>
  <si>
    <t>B.3</t>
  </si>
  <si>
    <t>Công trình, dự án thu hồi đất theo Điều 61 và Khoản 1,2 Điều 62 Luật Đất đai (thuộc thẩm quyền chấp thuận của UBND tỉnh)</t>
  </si>
  <si>
    <t>Xây dựng trường bắn, thao trường huấn luyện lực lượng vũ trang huyện</t>
  </si>
  <si>
    <t xml:space="preserve">Ngân sách huyện </t>
  </si>
  <si>
    <t>tờ bản đồ số 1</t>
  </si>
  <si>
    <t>Đất cơ sở văn hóa</t>
  </si>
  <si>
    <t>Nhà bia tưởng niệm ghi tên các anh hùng liệt sỹ</t>
  </si>
  <si>
    <t>xã Phước Ninh</t>
  </si>
  <si>
    <t>Chủ trương UBND huyện Nông Sơn</t>
  </si>
  <si>
    <t>UBND xã Phước Ninh</t>
  </si>
  <si>
    <t>tờ bản đồ số 10</t>
  </si>
  <si>
    <t>Khu thể thao trung tâm xã</t>
  </si>
  <si>
    <t>UBND xã Quế Lâm</t>
  </si>
  <si>
    <t>Tờ bản đồ số 17</t>
  </si>
  <si>
    <t>Xây dựng mới khu thể thao thôn Cấm La</t>
  </si>
  <si>
    <t>Xây dựng mới khu thể thao thôn Phước Hội</t>
  </si>
  <si>
    <t>Xây dựng mới khu thể thao thôn Tứ Nhũ</t>
  </si>
  <si>
    <t>Xây dựng mới khu thể thao thôn Tứ Trung 1</t>
  </si>
  <si>
    <t>thôn Cấm La, xã Quế Lâm</t>
  </si>
  <si>
    <t>thôn Tứ Nhũ, xã Quế Lâm</t>
  </si>
  <si>
    <t>thôn Tứ Trung 1, xã Quế Lâm</t>
  </si>
  <si>
    <t>Đất xây dựng nghĩa trạng, nghĩa địa</t>
  </si>
  <si>
    <t>Xây dựng nghĩa trang nhân dân</t>
  </si>
  <si>
    <t>Đất xây dựng bãi thải, xử lý rác thải</t>
  </si>
  <si>
    <t>Trạm trung chuyển rác thải sinh hoạt</t>
  </si>
  <si>
    <t>2018 ch/sang 0,32 ha (bổ sung 0,08 ha)</t>
  </si>
  <si>
    <t>2018 ch/sang 4,8 ha (bổ sung 0,2 ha)</t>
  </si>
  <si>
    <t>2018 ch/sang 0,4 ha (bổ sung 0,2 ha)</t>
  </si>
  <si>
    <t>CQP</t>
  </si>
  <si>
    <t>Đất quốc phòng</t>
  </si>
  <si>
    <t>Quế Ninh; Quế Phước</t>
  </si>
  <si>
    <t>Quyết định số 1445/QĐ-UBND ngày 310/8/2018 của UBND huyện Nông Sơn giao nhiệm vụ chủ đầu tư thực hiện kế hoạch đầu tư công năm 2019</t>
  </si>
  <si>
    <t>tờ bản đồ số 10, 12</t>
  </si>
  <si>
    <t>tờ bản đồ số 5</t>
  </si>
  <si>
    <t>tờ bản đồ số 17</t>
  </si>
  <si>
    <t>DRA</t>
  </si>
  <si>
    <t>Mở rộng nhà sinh hoạt cộng đồng thôn Tứ Nhũ</t>
  </si>
  <si>
    <t>Mở rộng nhà sinh hoạt cộng đồng thôn Tứ Trung 1</t>
  </si>
  <si>
    <t>Nhà sinh hoạt cộng đồng thôn Trung Phước 1</t>
  </si>
  <si>
    <t>Nhà sinh hoạt cộng đồng thôn Trung Phước 2</t>
  </si>
  <si>
    <t>Nhà sinh hoạt cộng đồng thôn Trung Thượng</t>
  </si>
  <si>
    <t>Nhà sinh hoạt cộng đồng thôn Trung Hạ</t>
  </si>
  <si>
    <t>Nhà sinh hoạt cộng đồng thôn Trung Phước 3</t>
  </si>
  <si>
    <t>Nhà sinh hoạt cộng đồng thôn Đại Bình</t>
  </si>
  <si>
    <t>Nhà máy nước sạch trung tâm huyện và các vùng phụ cận</t>
  </si>
  <si>
    <t>thôn Phước Hội, xã Quế Lâm</t>
  </si>
  <si>
    <t>Công trình, dự án cấp huyện =(B.1) +(B.2)+(B.3)</t>
  </si>
  <si>
    <t>Tuyến giao thông nông thôn cầu Cây Trẩy</t>
  </si>
  <si>
    <t>Cầu Cây Gáo</t>
  </si>
  <si>
    <t>Tuyến giao thông nông thôn Đồng Vú - Cây Dừng</t>
  </si>
  <si>
    <t>thôn Trung Viên, xã Quế Trung</t>
  </si>
  <si>
    <t>thôn Trung Hạ, xã Quế Trung</t>
  </si>
  <si>
    <t>thôn Trung Phước 3, xã Quế Trung</t>
  </si>
  <si>
    <t>Vốn chương trình 135</t>
  </si>
  <si>
    <t>BQL các chương trình mục tiêu Quốc Gia xã Quế Trung</t>
  </si>
  <si>
    <t>Cầu Bà Kim và đường dẫn</t>
  </si>
  <si>
    <t>Bến và bãi tập kết vật liệu của Công ty Trương Gia</t>
  </si>
  <si>
    <t>thôn Trung An, xã Quế Trung</t>
  </si>
  <si>
    <t>Công ty Trương Gia</t>
  </si>
  <si>
    <t>Trụ sở làm việc và kho chứa Hợp tác xã Nông nghiệp Nông Sơn</t>
  </si>
  <si>
    <t>thôn Trung Phước 1, xã Quế Trung</t>
  </si>
  <si>
    <t>Hợp tác xã Nông nghiệp Nông Sơn</t>
  </si>
  <si>
    <t>DT 2018: 4,8 ha</t>
  </si>
  <si>
    <t>DT 2018: 0,4 ha</t>
  </si>
  <si>
    <t>DT 2018: 0,32 ha</t>
  </si>
  <si>
    <t>Tổng</t>
  </si>
  <si>
    <t>/</t>
  </si>
  <si>
    <t>Đất rừng sản xuất</t>
  </si>
  <si>
    <t>Dự án trồng và chế biến dược liệu (trồng dưới tán rừng sản xuất)</t>
  </si>
  <si>
    <t>Công ty TNHH Phước Hùng Minh</t>
  </si>
  <si>
    <t xml:space="preserve">bổ sung </t>
  </si>
  <si>
    <t>Bến thủy nội địa Tây Nông Sơn</t>
  </si>
  <si>
    <t>CV số 2376/SGTVT-QLHTGT ngày 10/9/2018 của Sở GTVT v/v chấp thuận chủ trương mở bến thủy nội địa tại xã Quế Trung, huyện Nông Sơn</t>
  </si>
  <si>
    <t>Công ty Cổ phần XD-TM-DV Tây Nông Sơn</t>
  </si>
  <si>
    <t>Bãi tập kết cát, sỏi làm vật liệu xây dựng thông thường (bổ sung)</t>
  </si>
  <si>
    <t>Dự án khu dân cư Bắc Bàu Sen</t>
  </si>
  <si>
    <t>Công ty TNHH bất động sản Thanh Nhung</t>
  </si>
  <si>
    <t>0Tờ bản đồ số 13</t>
  </si>
  <si>
    <t>Đất khai thác khoáng sản</t>
  </si>
  <si>
    <t>SKS</t>
  </si>
  <si>
    <t>Khai trường khai thác than</t>
  </si>
  <si>
    <t>thôn Xuân Hòa</t>
  </si>
  <si>
    <t>Giấy chứng nhận đầu tư số 10/CN-UBND ngày 31/5/2012 của UBND tỉnh Quảng Nam cấp</t>
  </si>
  <si>
    <t>Công ty Cổ phân than - điện Nông Sơn TKV</t>
  </si>
  <si>
    <t>Bãi thải đất đá</t>
  </si>
  <si>
    <t xml:space="preserve">QĐ số 2308/QĐ-UBND-BTNMT ngày 08/12/2010 của Bộ TNMT </t>
  </si>
  <si>
    <t>Vốn chủ sở hữu và vay thương mại</t>
  </si>
  <si>
    <t>Thôn</t>
  </si>
  <si>
    <t>Ý kiến HĐND Tỉnh (NQ40)</t>
  </si>
  <si>
    <t>Thông qua TH</t>
  </si>
  <si>
    <t>Thông qua TH,CMĐ</t>
  </si>
  <si>
    <t>Rà soát TH,CMĐ</t>
  </si>
  <si>
    <t>Thông qua CMĐ</t>
  </si>
  <si>
    <t>Công văn số 223/HĐND-VP ngày 18/9/2018 của HĐND tỉnh V/v quyết định chủ trương đầu tư dự án và đường nối từ cầu Nông Sơn đến đường Trường Sơn Đông, hạng mục: Cầu Nông Sơn và đường dẫn vào cầu (giai đoạn 1)</t>
  </si>
  <si>
    <t>Phòng Lao động, thương binh và xã hội huyện Nông Sơn</t>
  </si>
  <si>
    <t>Quyết định số 2263/QĐ-UBND ngày 81/11/2018 của UBND huyện phê duyệt Báo cáo KTKT đầu tư xây dựng công trình</t>
  </si>
  <si>
    <t>Đơn vị tính: ha</t>
  </si>
  <si>
    <t>thôn Đại Bình; Quế Trung</t>
  </si>
  <si>
    <t>Tân Phong; Quế Lộc</t>
  </si>
  <si>
    <t>thôn Lộc Đông; Quế Lộc</t>
  </si>
  <si>
    <t>thôn Trung Hạ; Quế Trung</t>
  </si>
  <si>
    <t>Thôn Phước Bình Trung và thôn Đại An; Sơn Viên</t>
  </si>
  <si>
    <t>thôn Nông Sơn; Quế Trung</t>
  </si>
  <si>
    <t>Trung Phước 2; Quế Trung</t>
  </si>
  <si>
    <t>thôn Cẩm La; Quế Lâm</t>
  </si>
  <si>
    <t>thôn Trung Thượng; Quế Trung</t>
  </si>
  <si>
    <t>thôn Trung An; Quế Trung</t>
  </si>
  <si>
    <t>thôn Trung Phước 2; Quế Trung</t>
  </si>
  <si>
    <t>Xuất biểu</t>
  </si>
  <si>
    <t>Diện tích</t>
  </si>
  <si>
    <t>Vị trí trên BĐĐC</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</si>
</sst>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5" formatCode="&quot;$&quot;#,##0_);\(&quot;$&quot;#,##0\)"/>
    <numFmt numFmtId="6" formatCode="&quot;$&quot;#,##0_);[Red]\(&quot;$&quot;#,##0\)"/>
    <numFmt numFmtId="43" formatCode="_(* #,##0.00_);_(* \(#,##0.00\);_(* &quot;-&quot;??_);_(@_)"/>
    <numFmt numFmtId="164" formatCode="&quot;\&quot;#,##0.00;[Red]&quot;\&quot;&quot;\&quot;&quot;\&quot;&quot;\&quot;&quot;\&quot;&quot;\&quot;\-#,##0.00"/>
    <numFmt numFmtId="165" formatCode="&quot;\&quot;#,##0;[Red]&quot;\&quot;&quot;\&quot;\-#,##0"/>
    <numFmt numFmtId="166" formatCode="_-* #,##0_-;\-* #,##0_-;_-* &quot;-&quot;_-;_-@_-"/>
    <numFmt numFmtId="167" formatCode="_-* #,##0.00_-;\-* #,##0.00_-;_-* &quot;-&quot;??_-;_-@_-"/>
    <numFmt numFmtId="168" formatCode="\$#,##0\ ;\(\$#,##0\)"/>
    <numFmt numFmtId="169" formatCode="#,##0\ &quot;$&quot;_);[Red]\(#,##0\ &quot;$&quot;\)"/>
    <numFmt numFmtId="170" formatCode="&quot;$&quot;###,0&quot;.&quot;00_);[Red]\(&quot;$&quot;###,0&quot;.&quot;00\)"/>
    <numFmt numFmtId="171" formatCode="0.0000;[Red]0.0000"/>
    <numFmt numFmtId="172" formatCode="#,##0.000"/>
    <numFmt numFmtId="173" formatCode="_-* #,##0\ _F_-;\-* #,##0\ _F_-;_-* &quot;-&quot;??\ _F_-;_-@_-"/>
    <numFmt numFmtId="174" formatCode="_(* #,##0.0000_);_(* \(#,##0.0000\);_(* &quot;-&quot;??_);_(@_)"/>
    <numFmt numFmtId="175" formatCode="#,##0.0000"/>
    <numFmt numFmtId="176" formatCode="0.00000"/>
    <numFmt numFmtId="177" formatCode="_(* #,##0.000_);_(* \(#,##0.000\);_(* &quot;-&quot;??_);_(@_)"/>
    <numFmt numFmtId="178" formatCode="#,##0\ &quot;DM&quot;;\-#,##0\ &quot;DM&quot;"/>
    <numFmt numFmtId="179" formatCode="0.000%"/>
    <numFmt numFmtId="180" formatCode="&quot;￥&quot;#,##0;&quot;￥&quot;\-#,##0"/>
    <numFmt numFmtId="181" formatCode="00.000"/>
    <numFmt numFmtId="182" formatCode="_-&quot;$&quot;* #,##0_-;\-&quot;$&quot;* #,##0_-;_-&quot;$&quot;* &quot;-&quot;_-;_-@_-"/>
    <numFmt numFmtId="183" formatCode="&quot;$&quot;#,##0;[Red]\-&quot;$&quot;#,##0"/>
    <numFmt numFmtId="184" formatCode="_-&quot;$&quot;* #,##0.00_-;\-&quot;$&quot;* #,##0.00_-;_-&quot;$&quot;* &quot;-&quot;??_-;_-@_-"/>
  </numFmts>
  <fonts count="33">
    <font>
      <sz val="12"/>
      <name val="Times New Roman"/>
      <family val="1"/>
    </font>
    <font>
      <sz val="12"/>
      <name val=".VnArial"/>
      <family val="2"/>
    </font>
    <font>
      <sz val="8"/>
      <name val="Times New Roman"/>
      <family val="1"/>
    </font>
    <font>
      <b/>
      <sz val="8"/>
      <name val="Times New Roman"/>
      <family val="1"/>
    </font>
    <font>
      <sz val="10"/>
      <name val="Arial"/>
      <family val="2"/>
    </font>
    <font>
      <sz val="14"/>
      <name val=".VnTime"/>
      <family val="2"/>
    </font>
    <font>
      <sz val="8"/>
      <name val="Arial"/>
      <family val="2"/>
    </font>
    <font>
      <sz val="12"/>
      <name val="Times New Roman"/>
      <family val="1"/>
    </font>
    <font>
      <b/>
      <sz val="12"/>
      <name val="Arial"/>
      <family val="2"/>
    </font>
    <font>
      <sz val="10"/>
      <name val="?? ??"/>
      <family val="1"/>
      <charset val="136"/>
    </font>
    <font>
      <sz val="14"/>
      <name val="??"/>
      <family val="3"/>
      <charset val="129"/>
    </font>
    <font>
      <sz val="9"/>
      <name val="Arial"/>
      <family val="2"/>
    </font>
    <font>
      <sz val="12"/>
      <name val="Courier"/>
      <family val="3"/>
    </font>
    <font>
      <sz val="12"/>
      <name val="¹UAAA¼"/>
      <family val="3"/>
      <charset val="129"/>
    </font>
    <font>
      <sz val="11"/>
      <name val="VNbook-Antiqua"/>
      <family val="2"/>
    </font>
    <font>
      <sz val="10"/>
      <name val="MS Sans Serif"/>
      <family val="2"/>
    </font>
    <font>
      <sz val="12"/>
      <name val="Arial"/>
      <family val="2"/>
    </font>
    <font>
      <sz val="10"/>
      <name val=".VnTime"/>
      <family val="2"/>
    </font>
    <font>
      <sz val="10"/>
      <name val="Arial"/>
      <family val="2"/>
      <charset val="163"/>
    </font>
    <font>
      <sz val="10"/>
      <name val="VNtimes new roman"/>
      <family val="2"/>
    </font>
    <font>
      <b/>
      <sz val="12"/>
      <name val=".VnTime"/>
      <family val="2"/>
    </font>
    <font>
      <b/>
      <sz val="10"/>
      <name val=".VnTime"/>
      <family val="2"/>
    </font>
    <font>
      <sz val="9"/>
      <name val=".VnTime"/>
      <family val="2"/>
    </font>
    <font>
      <sz val="10"/>
      <name val=" "/>
      <family val="1"/>
      <charset val="136"/>
    </font>
    <font>
      <sz val="14"/>
      <name val="뼻뮝"/>
      <family val="3"/>
    </font>
    <font>
      <sz val="12"/>
      <name val="바탕체"/>
      <family val="3"/>
    </font>
    <font>
      <sz val="12"/>
      <name val="뼻뮝"/>
      <family val="3"/>
    </font>
    <font>
      <sz val="11"/>
      <name val="돋움"/>
      <family val="3"/>
    </font>
    <font>
      <sz val="10"/>
      <name val="굴림체"/>
      <family val="3"/>
    </font>
    <font>
      <b/>
      <sz val="8"/>
      <name val="Calibri"/>
      <family val="2"/>
    </font>
    <font>
      <b/>
      <sz val="8"/>
      <name val="Arial"/>
      <family val="2"/>
    </font>
    <font>
      <i/>
      <sz val="8"/>
      <name val="Arial"/>
      <family val="2"/>
    </font>
    <font>
      <i/>
      <sz val="8"/>
      <name val="Times New Roman"/>
      <family val="1"/>
    </font>
  </fonts>
  <fills count="5">
    <fill>
      <patternFill patternType="none"/>
    </fill>
    <fill>
      <patternFill patternType="gray125"/>
    </fill>
    <fill>
      <patternFill patternType="gray125">
        <fgColor indexed="35"/>
      </patternFill>
    </fill>
    <fill>
      <patternFill patternType="solid">
        <fgColor rgb="FFFFFF00"/>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79">
    <xf numFmtId="0" fontId="0" fillId="0" borderId="0"/>
    <xf numFmtId="0" fontId="1" fillId="0" borderId="0"/>
    <xf numFmtId="0" fontId="5" fillId="0" borderId="0"/>
    <xf numFmtId="0" fontId="4" fillId="0" borderId="0"/>
    <xf numFmtId="0" fontId="4" fillId="0" borderId="0"/>
    <xf numFmtId="164" fontId="4" fillId="0" borderId="0" applyFont="0" applyFill="0" applyBorder="0" applyAlignment="0" applyProtection="0"/>
    <xf numFmtId="0" fontId="9" fillId="0" borderId="0" applyFont="0" applyFill="0" applyBorder="0" applyAlignment="0" applyProtection="0"/>
    <xf numFmtId="165" fontId="4" fillId="0" borderId="0" applyFont="0" applyFill="0" applyBorder="0" applyAlignment="0" applyProtection="0"/>
    <xf numFmtId="40" fontId="10" fillId="0" borderId="0" applyFont="0" applyFill="0" applyBorder="0" applyAlignment="0" applyProtection="0"/>
    <xf numFmtId="38" fontId="10"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6" fontId="12" fillId="0" borderId="0" applyFont="0" applyFill="0" applyBorder="0" applyAlignment="0" applyProtection="0"/>
    <xf numFmtId="0" fontId="7" fillId="0" borderId="0">
      <alignment vertical="center"/>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xf numFmtId="0" fontId="13" fillId="0" borderId="0"/>
    <xf numFmtId="4" fontId="14" fillId="0" borderId="0" applyAlignment="0"/>
    <xf numFmtId="43" fontId="7" fillId="0" borderId="0" applyFont="0" applyFill="0" applyBorder="0" applyAlignment="0" applyProtection="0"/>
    <xf numFmtId="3" fontId="4" fillId="0" borderId="0" applyFont="0" applyFill="0" applyBorder="0" applyAlignment="0" applyProtection="0"/>
    <xf numFmtId="168"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8" fillId="0" borderId="10" applyNumberFormat="0" applyAlignment="0" applyProtection="0">
      <alignment horizontal="left" vertical="center"/>
    </xf>
    <xf numFmtId="0" fontId="8" fillId="0" borderId="4">
      <alignment horizontal="left" vertical="center"/>
    </xf>
    <xf numFmtId="38" fontId="15" fillId="0" borderId="0" applyFont="0" applyFill="0" applyBorder="0" applyAlignment="0" applyProtection="0"/>
    <xf numFmtId="40" fontId="15" fillId="0" borderId="0" applyFont="0" applyFill="0" applyBorder="0" applyAlignment="0" applyProtection="0"/>
    <xf numFmtId="169" fontId="15" fillId="0" borderId="0" applyFont="0" applyFill="0" applyBorder="0" applyAlignment="0" applyProtection="0"/>
    <xf numFmtId="170" fontId="15" fillId="0" borderId="0" applyFont="0" applyFill="0" applyBorder="0" applyAlignment="0" applyProtection="0"/>
    <xf numFmtId="0" fontId="16" fillId="0" borderId="0" applyNumberFormat="0" applyFont="0" applyFill="0" applyAlignment="0"/>
    <xf numFmtId="171" fontId="17" fillId="0" borderId="0"/>
    <xf numFmtId="172" fontId="7" fillId="0" borderId="0"/>
    <xf numFmtId="172" fontId="7" fillId="0" borderId="0"/>
    <xf numFmtId="0" fontId="7" fillId="0" borderId="0"/>
    <xf numFmtId="0" fontId="1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3" fontId="19" fillId="0" borderId="11"/>
    <xf numFmtId="174" fontId="7" fillId="0" borderId="3">
      <alignment horizontal="right" vertical="center"/>
    </xf>
    <xf numFmtId="174" fontId="7" fillId="0" borderId="3">
      <alignment horizontal="right" vertical="center"/>
    </xf>
    <xf numFmtId="174" fontId="7" fillId="0" borderId="3">
      <alignment horizontal="right" vertical="center"/>
    </xf>
    <xf numFmtId="175" fontId="7" fillId="0" borderId="3">
      <alignment horizontal="center"/>
    </xf>
    <xf numFmtId="175" fontId="7" fillId="0" borderId="3">
      <alignment horizontal="center"/>
    </xf>
    <xf numFmtId="176" fontId="7" fillId="0" borderId="0"/>
    <xf numFmtId="176" fontId="7" fillId="0" borderId="0"/>
    <xf numFmtId="177" fontId="7" fillId="0" borderId="1"/>
    <xf numFmtId="177" fontId="7" fillId="0" borderId="1"/>
    <xf numFmtId="0" fontId="20" fillId="2" borderId="1">
      <alignment horizontal="left" vertical="center"/>
    </xf>
    <xf numFmtId="5" fontId="21" fillId="0" borderId="2">
      <alignment horizontal="left" vertical="top"/>
    </xf>
    <xf numFmtId="5" fontId="17" fillId="0" borderId="5">
      <alignment horizontal="left" vertical="top"/>
    </xf>
    <xf numFmtId="0" fontId="22" fillId="0" borderId="5">
      <alignment horizontal="left" vertical="center"/>
    </xf>
    <xf numFmtId="0" fontId="23" fillId="0" borderId="0" applyFont="0" applyFill="0" applyBorder="0" applyAlignment="0" applyProtection="0"/>
    <xf numFmtId="0" fontId="23" fillId="0" borderId="0" applyFont="0" applyFill="0" applyBorder="0" applyAlignment="0" applyProtection="0"/>
    <xf numFmtId="0" fontId="7" fillId="0" borderId="0">
      <alignment vertical="center"/>
    </xf>
    <xf numFmtId="40" fontId="24" fillId="0" borderId="0" applyFont="0" applyFill="0" applyBorder="0" applyAlignment="0" applyProtection="0"/>
    <xf numFmtId="38"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9" fontId="25" fillId="0" borderId="0" applyFont="0" applyFill="0" applyBorder="0" applyAlignment="0" applyProtection="0"/>
    <xf numFmtId="0" fontId="26" fillId="0" borderId="0"/>
    <xf numFmtId="178" fontId="27" fillId="0" borderId="0" applyFont="0" applyFill="0" applyBorder="0" applyAlignment="0" applyProtection="0"/>
    <xf numFmtId="179" fontId="27" fillId="0" borderId="0" applyFont="0" applyFill="0" applyBorder="0" applyAlignment="0" applyProtection="0"/>
    <xf numFmtId="180" fontId="27" fillId="0" borderId="0" applyFont="0" applyFill="0" applyBorder="0" applyAlignment="0" applyProtection="0"/>
    <xf numFmtId="181" fontId="27" fillId="0" borderId="0" applyFont="0" applyFill="0" applyBorder="0" applyAlignment="0" applyProtection="0"/>
    <xf numFmtId="0" fontId="28" fillId="0" borderId="0"/>
    <xf numFmtId="0" fontId="16" fillId="0" borderId="0"/>
    <xf numFmtId="166" fontId="11" fillId="0" borderId="0" applyFont="0" applyFill="0" applyBorder="0" applyAlignment="0" applyProtection="0"/>
    <xf numFmtId="167" fontId="11" fillId="0" borderId="0" applyFont="0" applyFill="0" applyBorder="0" applyAlignment="0" applyProtection="0"/>
    <xf numFmtId="182" fontId="11" fillId="0" borderId="0" applyFont="0" applyFill="0" applyBorder="0" applyAlignment="0" applyProtection="0"/>
    <xf numFmtId="183" fontId="12" fillId="0" borderId="0" applyFont="0" applyFill="0" applyBorder="0" applyAlignment="0" applyProtection="0"/>
    <xf numFmtId="184" fontId="11" fillId="0" borderId="0" applyFont="0" applyFill="0" applyBorder="0" applyAlignment="0" applyProtection="0"/>
  </cellStyleXfs>
  <cellXfs count="151">
    <xf numFmtId="0" fontId="0" fillId="0" borderId="0" xfId="0"/>
    <xf numFmtId="0" fontId="2" fillId="0" borderId="0" xfId="1" applyFont="1" applyFill="1" applyAlignment="1">
      <alignment vertical="center"/>
    </xf>
    <xf numFmtId="0" fontId="3" fillId="0" borderId="1" xfId="1" applyFont="1" applyFill="1" applyBorder="1" applyAlignment="1">
      <alignment vertical="center" wrapText="1"/>
    </xf>
    <xf numFmtId="0" fontId="3" fillId="0" borderId="0" xfId="1" applyFont="1" applyFill="1" applyAlignment="1">
      <alignment horizontal="center" vertical="center"/>
    </xf>
    <xf numFmtId="0" fontId="2" fillId="0" borderId="0" xfId="0" applyFont="1" applyFill="1" applyAlignment="1">
      <alignment vertical="center"/>
    </xf>
    <xf numFmtId="0" fontId="29" fillId="0" borderId="1" xfId="1" applyNumberFormat="1" applyFont="1" applyFill="1" applyBorder="1" applyAlignment="1">
      <alignment horizontal="center" vertical="center" wrapText="1"/>
    </xf>
    <xf numFmtId="39" fontId="3" fillId="0" borderId="1" xfId="2" applyNumberFormat="1" applyFont="1" applyFill="1" applyBorder="1" applyAlignment="1">
      <alignment horizontal="left" vertical="center" wrapText="1"/>
    </xf>
    <xf numFmtId="0" fontId="3" fillId="0" borderId="1" xfId="1" applyFont="1" applyFill="1" applyBorder="1" applyAlignment="1">
      <alignment vertical="center"/>
    </xf>
    <xf numFmtId="4" fontId="3" fillId="0" borderId="1" xfId="1" applyNumberFormat="1" applyFont="1" applyFill="1" applyBorder="1" applyAlignment="1">
      <alignment horizontal="right" vertical="center"/>
    </xf>
    <xf numFmtId="0" fontId="2" fillId="0" borderId="1" xfId="1" applyNumberFormat="1" applyFont="1" applyFill="1" applyBorder="1" applyAlignment="1">
      <alignment horizontal="center" vertical="center"/>
    </xf>
    <xf numFmtId="0" fontId="2" fillId="0" borderId="1" xfId="0" applyFont="1" applyFill="1" applyBorder="1" applyAlignment="1">
      <alignment vertical="center"/>
    </xf>
    <xf numFmtId="4" fontId="2" fillId="0" borderId="1" xfId="1" applyNumberFormat="1" applyFont="1" applyFill="1" applyBorder="1" applyAlignment="1">
      <alignment horizontal="left" vertical="center"/>
    </xf>
    <xf numFmtId="4" fontId="2" fillId="0" borderId="1" xfId="1" applyNumberFormat="1" applyFont="1" applyFill="1" applyBorder="1" applyAlignment="1">
      <alignment horizontal="right" vertical="center"/>
    </xf>
    <xf numFmtId="0" fontId="3" fillId="0" borderId="1" xfId="0" applyFont="1" applyFill="1" applyBorder="1" applyAlignment="1">
      <alignment vertical="center"/>
    </xf>
    <xf numFmtId="0" fontId="3" fillId="0" borderId="1" xfId="1" applyNumberFormat="1" applyFont="1" applyFill="1" applyBorder="1" applyAlignment="1">
      <alignment horizontal="center" vertical="center"/>
    </xf>
    <xf numFmtId="4" fontId="3" fillId="0" borderId="1" xfId="1" applyNumberFormat="1" applyFont="1" applyFill="1" applyBorder="1" applyAlignment="1">
      <alignment horizontal="left" vertical="center"/>
    </xf>
    <xf numFmtId="0" fontId="3" fillId="0" borderId="1" xfId="1" applyNumberFormat="1" applyFont="1" applyFill="1" applyBorder="1" applyAlignment="1">
      <alignment vertical="center"/>
    </xf>
    <xf numFmtId="0" fontId="3" fillId="0" borderId="1" xfId="3" applyFont="1" applyFill="1" applyBorder="1" applyAlignment="1">
      <alignment horizontal="center" vertical="center" wrapText="1"/>
    </xf>
    <xf numFmtId="0" fontId="3" fillId="0" borderId="1" xfId="3" applyFont="1" applyFill="1" applyBorder="1" applyAlignment="1">
      <alignment horizontal="center" vertical="center"/>
    </xf>
    <xf numFmtId="4" fontId="3" fillId="0" borderId="1" xfId="4" applyNumberFormat="1" applyFont="1" applyFill="1" applyBorder="1" applyAlignment="1">
      <alignment horizontal="center" vertical="center" wrapText="1"/>
    </xf>
    <xf numFmtId="2" fontId="3" fillId="0" borderId="1" xfId="4" applyNumberFormat="1" applyFont="1" applyFill="1" applyBorder="1" applyAlignment="1">
      <alignment horizontal="center" vertical="center" wrapText="1"/>
    </xf>
    <xf numFmtId="0" fontId="3" fillId="0" borderId="1" xfId="2" applyFont="1" applyFill="1" applyBorder="1" applyAlignment="1">
      <alignment horizontal="left" vertical="center" wrapText="1"/>
    </xf>
    <xf numFmtId="4" fontId="2" fillId="0" borderId="1" xfId="0" applyNumberFormat="1" applyFont="1" applyFill="1" applyBorder="1" applyAlignment="1">
      <alignment horizontal="right" vertical="center" wrapText="1"/>
    </xf>
    <xf numFmtId="4" fontId="2" fillId="0" borderId="1" xfId="0" applyNumberFormat="1" applyFont="1" applyFill="1" applyBorder="1" applyAlignment="1">
      <alignment horizontal="left" vertical="center" wrapText="1"/>
    </xf>
    <xf numFmtId="4" fontId="3" fillId="0" borderId="1" xfId="0" applyNumberFormat="1" applyFont="1" applyFill="1" applyBorder="1" applyAlignment="1">
      <alignment horizontal="left" vertical="center" wrapText="1"/>
    </xf>
    <xf numFmtId="4" fontId="3" fillId="0" borderId="1" xfId="0" applyNumberFormat="1" applyFont="1" applyFill="1" applyBorder="1" applyAlignment="1">
      <alignment horizontal="right" vertical="center" wrapText="1"/>
    </xf>
    <xf numFmtId="0" fontId="3" fillId="0" borderId="1" xfId="1" applyFont="1" applyFill="1" applyBorder="1" applyAlignment="1">
      <alignment horizontal="center" vertical="center" wrapText="1"/>
    </xf>
    <xf numFmtId="4" fontId="3" fillId="0" borderId="1" xfId="1"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3" fillId="0" borderId="1" xfId="2" applyFont="1" applyFill="1" applyBorder="1" applyAlignment="1">
      <alignment horizontal="center" vertical="center" wrapText="1"/>
    </xf>
    <xf numFmtId="0" fontId="6" fillId="0" borderId="1" xfId="1" applyFont="1" applyFill="1" applyBorder="1" applyAlignment="1">
      <alignment horizontal="center" vertical="center" wrapText="1"/>
    </xf>
    <xf numFmtId="4" fontId="6" fillId="0" borderId="1" xfId="1" applyNumberFormat="1" applyFont="1" applyFill="1" applyBorder="1" applyAlignment="1">
      <alignment horizontal="center" vertical="center" wrapText="1"/>
    </xf>
    <xf numFmtId="0" fontId="3" fillId="0" borderId="8" xfId="0" applyFont="1" applyBorder="1" applyAlignment="1">
      <alignment horizontal="right" vertical="center" wrapText="1"/>
    </xf>
    <xf numFmtId="0" fontId="3" fillId="0" borderId="9" xfId="0" applyFont="1" applyBorder="1" applyAlignment="1">
      <alignment horizontal="right" vertical="center" wrapText="1"/>
    </xf>
    <xf numFmtId="0" fontId="3" fillId="0" borderId="9" xfId="0" applyFont="1" applyBorder="1" applyAlignment="1">
      <alignment vertical="center" wrapText="1"/>
    </xf>
    <xf numFmtId="0" fontId="6" fillId="0" borderId="1" xfId="1" applyFont="1" applyFill="1" applyBorder="1" applyAlignment="1">
      <alignment vertical="center"/>
    </xf>
    <xf numFmtId="0" fontId="30" fillId="0" borderId="0" xfId="1" applyFont="1" applyFill="1" applyAlignment="1">
      <alignment vertical="center"/>
    </xf>
    <xf numFmtId="0" fontId="6" fillId="0" borderId="1" xfId="1" applyFont="1" applyFill="1" applyBorder="1" applyAlignment="1">
      <alignment horizontal="center" vertical="center"/>
    </xf>
    <xf numFmtId="0" fontId="6" fillId="0" borderId="0" xfId="1" applyFont="1" applyFill="1" applyAlignment="1">
      <alignment vertical="center"/>
    </xf>
    <xf numFmtId="4" fontId="6" fillId="0" borderId="0" xfId="1" applyNumberFormat="1" applyFont="1" applyFill="1" applyAlignment="1">
      <alignment vertical="center"/>
    </xf>
    <xf numFmtId="0" fontId="6" fillId="0" borderId="0" xfId="1" applyNumberFormat="1" applyFont="1" applyFill="1" applyAlignment="1">
      <alignment horizontal="center" vertical="center"/>
    </xf>
    <xf numFmtId="0" fontId="6" fillId="0" borderId="0" xfId="1" applyFont="1" applyFill="1" applyAlignment="1">
      <alignment horizontal="left" vertical="center"/>
    </xf>
    <xf numFmtId="0" fontId="30" fillId="0" borderId="0" xfId="1" applyFont="1" applyFill="1" applyAlignment="1">
      <alignment horizontal="left" vertical="center"/>
    </xf>
    <xf numFmtId="0" fontId="6" fillId="0" borderId="0" xfId="1" applyFont="1" applyFill="1" applyAlignment="1">
      <alignment horizontal="center" vertical="center"/>
    </xf>
    <xf numFmtId="0" fontId="6" fillId="0" borderId="0" xfId="1" applyFont="1" applyFill="1" applyAlignment="1">
      <alignment horizontal="right" vertical="center"/>
    </xf>
    <xf numFmtId="4" fontId="6" fillId="0" borderId="0" xfId="1" applyNumberFormat="1" applyFont="1" applyFill="1" applyAlignment="1">
      <alignment horizontal="right" vertical="center"/>
    </xf>
    <xf numFmtId="4" fontId="6" fillId="0" borderId="0" xfId="1" applyNumberFormat="1" applyFont="1" applyFill="1" applyAlignment="1">
      <alignment horizontal="center" vertical="center"/>
    </xf>
    <xf numFmtId="0" fontId="6" fillId="0" borderId="6" xfId="1" applyFont="1" applyFill="1" applyBorder="1" applyAlignment="1">
      <alignment vertical="center"/>
    </xf>
    <xf numFmtId="0" fontId="6" fillId="0" borderId="7" xfId="1" applyFont="1" applyFill="1" applyBorder="1" applyAlignment="1">
      <alignment vertical="center"/>
    </xf>
    <xf numFmtId="0" fontId="6" fillId="0" borderId="7" xfId="1" applyFont="1" applyFill="1" applyBorder="1" applyAlignment="1">
      <alignment horizontal="center" vertical="center"/>
    </xf>
    <xf numFmtId="4" fontId="3" fillId="0" borderId="1" xfId="1" applyNumberFormat="1" applyFont="1" applyFill="1" applyBorder="1" applyAlignment="1">
      <alignment horizontal="right" vertical="center" wrapText="1"/>
    </xf>
    <xf numFmtId="0" fontId="3" fillId="0" borderId="1" xfId="1" applyFont="1" applyFill="1" applyBorder="1" applyAlignment="1">
      <alignment horizontal="right" vertical="center"/>
    </xf>
    <xf numFmtId="0" fontId="3" fillId="0" borderId="1" xfId="3" applyFont="1" applyFill="1" applyBorder="1" applyAlignment="1">
      <alignment horizontal="right" vertical="center" wrapText="1"/>
    </xf>
    <xf numFmtId="0" fontId="3" fillId="0" borderId="1" xfId="3" applyFont="1" applyFill="1" applyBorder="1" applyAlignment="1">
      <alignment horizontal="right" vertical="center"/>
    </xf>
    <xf numFmtId="4" fontId="3" fillId="0" borderId="1" xfId="4" applyNumberFormat="1" applyFont="1" applyFill="1" applyBorder="1" applyAlignment="1">
      <alignment horizontal="right" vertical="center" wrapText="1"/>
    </xf>
    <xf numFmtId="2" fontId="3" fillId="0" borderId="1" xfId="4" applyNumberFormat="1" applyFont="1" applyFill="1" applyBorder="1" applyAlignment="1">
      <alignment horizontal="right" vertical="center" wrapText="1"/>
    </xf>
    <xf numFmtId="0" fontId="3" fillId="0" borderId="1" xfId="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3" fillId="0" borderId="1" xfId="2" applyFont="1" applyFill="1" applyBorder="1" applyAlignment="1">
      <alignment horizontal="center" vertical="center" wrapText="1"/>
    </xf>
    <xf numFmtId="39" fontId="2" fillId="0" borderId="1" xfId="2" applyNumberFormat="1" applyFont="1" applyFill="1" applyBorder="1" applyAlignment="1">
      <alignment horizontal="left" vertical="center" wrapText="1"/>
    </xf>
    <xf numFmtId="0" fontId="2" fillId="0" borderId="1" xfId="1" applyFont="1" applyFill="1" applyBorder="1" applyAlignment="1">
      <alignment vertical="center"/>
    </xf>
    <xf numFmtId="0" fontId="6" fillId="0" borderId="1" xfId="1" applyFont="1" applyFill="1" applyBorder="1" applyAlignment="1">
      <alignment horizontal="right" vertical="center" wrapText="1"/>
    </xf>
    <xf numFmtId="4" fontId="6" fillId="0" borderId="1" xfId="1" applyNumberFormat="1" applyFont="1" applyFill="1" applyBorder="1" applyAlignment="1">
      <alignment horizontal="right" vertical="center"/>
    </xf>
    <xf numFmtId="0" fontId="6" fillId="0" borderId="1" xfId="1" applyFont="1" applyFill="1" applyBorder="1" applyAlignment="1">
      <alignment horizontal="right" vertical="center"/>
    </xf>
    <xf numFmtId="0" fontId="30" fillId="0" borderId="1" xfId="1" applyFont="1" applyFill="1" applyBorder="1" applyAlignment="1">
      <alignment horizontal="right" vertical="center"/>
    </xf>
    <xf numFmtId="4" fontId="30" fillId="0" borderId="1" xfId="1" applyNumberFormat="1" applyFont="1" applyFill="1" applyBorder="1" applyAlignment="1">
      <alignment horizontal="right" vertical="center"/>
    </xf>
    <xf numFmtId="0" fontId="3" fillId="0" borderId="1" xfId="1" applyFont="1" applyFill="1" applyBorder="1" applyAlignment="1">
      <alignment horizontal="left" vertical="center"/>
    </xf>
    <xf numFmtId="4" fontId="3" fillId="0" borderId="1" xfId="1" applyNumberFormat="1" applyFont="1" applyFill="1" applyBorder="1" applyAlignment="1">
      <alignment horizontal="left" vertical="center" wrapText="1"/>
    </xf>
    <xf numFmtId="4" fontId="6" fillId="0" borderId="7" xfId="1" applyNumberFormat="1" applyFont="1" applyFill="1" applyBorder="1" applyAlignment="1">
      <alignment vertical="center"/>
    </xf>
    <xf numFmtId="0" fontId="3" fillId="3" borderId="0" xfId="1" applyFont="1" applyFill="1" applyAlignment="1">
      <alignment horizontal="center" vertical="center"/>
    </xf>
    <xf numFmtId="0" fontId="3" fillId="3" borderId="1" xfId="1" applyNumberFormat="1" applyFont="1" applyFill="1" applyBorder="1" applyAlignment="1">
      <alignment horizontal="center" vertical="center"/>
    </xf>
    <xf numFmtId="0" fontId="3" fillId="3" borderId="1" xfId="0" applyFont="1" applyFill="1" applyBorder="1" applyAlignment="1">
      <alignment vertical="center"/>
    </xf>
    <xf numFmtId="4" fontId="3" fillId="3" borderId="1" xfId="1" applyNumberFormat="1" applyFont="1" applyFill="1" applyBorder="1" applyAlignment="1">
      <alignment horizontal="left" vertical="center"/>
    </xf>
    <xf numFmtId="4" fontId="3" fillId="3" borderId="1" xfId="0" applyNumberFormat="1" applyFont="1" applyFill="1" applyBorder="1" applyAlignment="1">
      <alignment horizontal="right" vertical="center" wrapText="1"/>
    </xf>
    <xf numFmtId="4" fontId="3" fillId="3" borderId="1" xfId="1" applyNumberFormat="1" applyFont="1" applyFill="1" applyBorder="1" applyAlignment="1">
      <alignment horizontal="right" vertical="center"/>
    </xf>
    <xf numFmtId="0" fontId="6" fillId="3" borderId="1" xfId="1" applyFont="1" applyFill="1" applyBorder="1" applyAlignment="1">
      <alignment vertical="center"/>
    </xf>
    <xf numFmtId="0" fontId="30" fillId="3" borderId="0" xfId="1" applyFont="1" applyFill="1" applyAlignment="1">
      <alignment vertical="center"/>
    </xf>
    <xf numFmtId="0" fontId="3" fillId="3" borderId="1" xfId="1" applyNumberFormat="1" applyFont="1" applyFill="1" applyBorder="1" applyAlignment="1">
      <alignment horizontal="center" vertical="center" wrapText="1"/>
    </xf>
    <xf numFmtId="39" fontId="3" fillId="3" borderId="1" xfId="2" applyNumberFormat="1" applyFont="1" applyFill="1" applyBorder="1" applyAlignment="1">
      <alignment horizontal="left" vertical="center" wrapText="1"/>
    </xf>
    <xf numFmtId="0" fontId="3" fillId="3" borderId="1" xfId="1" applyFont="1" applyFill="1" applyBorder="1" applyAlignment="1">
      <alignment vertical="center"/>
    </xf>
    <xf numFmtId="0" fontId="6" fillId="3" borderId="0" xfId="1" applyFont="1" applyFill="1" applyAlignment="1">
      <alignment vertical="center"/>
    </xf>
    <xf numFmtId="0" fontId="2" fillId="3" borderId="0" xfId="0" applyFont="1" applyFill="1" applyAlignment="1">
      <alignment vertical="center"/>
    </xf>
    <xf numFmtId="0" fontId="2" fillId="3" borderId="1" xfId="1" applyNumberFormat="1" applyFont="1" applyFill="1" applyBorder="1" applyAlignment="1">
      <alignment horizontal="center" vertical="center"/>
    </xf>
    <xf numFmtId="0" fontId="2" fillId="3" borderId="1" xfId="0" applyFont="1" applyFill="1" applyBorder="1" applyAlignment="1">
      <alignment vertical="center"/>
    </xf>
    <xf numFmtId="4" fontId="2" fillId="3" borderId="1" xfId="1" applyNumberFormat="1" applyFont="1" applyFill="1" applyBorder="1" applyAlignment="1">
      <alignment horizontal="left" vertical="center"/>
    </xf>
    <xf numFmtId="4" fontId="2" fillId="3" borderId="1" xfId="0" applyNumberFormat="1" applyFont="1" applyFill="1" applyBorder="1" applyAlignment="1">
      <alignment horizontal="right" vertical="center" wrapText="1"/>
    </xf>
    <xf numFmtId="4" fontId="2" fillId="3" borderId="1" xfId="1" applyNumberFormat="1" applyFont="1" applyFill="1" applyBorder="1" applyAlignment="1">
      <alignment horizontal="right" vertical="center"/>
    </xf>
    <xf numFmtId="0" fontId="6" fillId="3" borderId="1" xfId="1" applyFont="1" applyFill="1" applyBorder="1" applyAlignment="1">
      <alignment horizontal="right" vertical="center"/>
    </xf>
    <xf numFmtId="4" fontId="6" fillId="3" borderId="1" xfId="1" applyNumberFormat="1" applyFont="1" applyFill="1" applyBorder="1" applyAlignment="1">
      <alignment horizontal="right" vertical="center"/>
    </xf>
    <xf numFmtId="0" fontId="3" fillId="0" borderId="2" xfId="2" applyFont="1" applyFill="1" applyBorder="1" applyAlignment="1">
      <alignment vertical="center" wrapText="1"/>
    </xf>
    <xf numFmtId="0" fontId="3" fillId="0" borderId="2" xfId="1" applyNumberFormat="1"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2" xfId="1" applyFont="1" applyFill="1" applyBorder="1" applyAlignment="1">
      <alignment horizontal="center" vertical="center" wrapText="1"/>
    </xf>
    <xf numFmtId="4" fontId="3" fillId="0" borderId="2" xfId="1" applyNumberFormat="1" applyFont="1" applyFill="1" applyBorder="1" applyAlignment="1">
      <alignment horizontal="center" vertical="center" wrapText="1"/>
    </xf>
    <xf numFmtId="4" fontId="3" fillId="0" borderId="3" xfId="1" applyNumberFormat="1" applyFont="1" applyFill="1" applyBorder="1" applyAlignment="1">
      <alignment horizontal="center" vertical="center" wrapText="1"/>
    </xf>
    <xf numFmtId="4" fontId="3" fillId="0" borderId="4" xfId="1" applyNumberFormat="1" applyFont="1" applyFill="1" applyBorder="1" applyAlignment="1">
      <alignment horizontal="center" vertical="center" wrapText="1"/>
    </xf>
    <xf numFmtId="4" fontId="3" fillId="0" borderId="14" xfId="1" applyNumberFormat="1" applyFont="1" applyFill="1" applyBorder="1" applyAlignment="1">
      <alignment horizontal="center" vertical="center" wrapText="1"/>
    </xf>
    <xf numFmtId="0" fontId="30" fillId="0" borderId="1" xfId="1" applyFont="1" applyFill="1" applyBorder="1" applyAlignment="1">
      <alignment horizontal="center" vertical="center"/>
    </xf>
    <xf numFmtId="0" fontId="6" fillId="0" borderId="1" xfId="1" applyFont="1" applyFill="1" applyBorder="1" applyAlignment="1">
      <alignment horizontal="center" vertical="center" wrapText="1"/>
    </xf>
    <xf numFmtId="4" fontId="6"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3" xfId="1" applyNumberFormat="1" applyFont="1" applyFill="1" applyBorder="1" applyAlignment="1">
      <alignment horizontal="center" vertical="center"/>
    </xf>
    <xf numFmtId="0" fontId="3" fillId="0" borderId="1" xfId="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3" fillId="0" borderId="1" xfId="2" applyFont="1" applyFill="1" applyBorder="1" applyAlignment="1">
      <alignment horizontal="center" vertical="center" wrapText="1"/>
    </xf>
    <xf numFmtId="4"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3" fillId="0" borderId="1" xfId="2" applyFont="1" applyFill="1" applyBorder="1" applyAlignment="1">
      <alignment horizontal="center" vertical="center" wrapText="1"/>
    </xf>
    <xf numFmtId="4" fontId="3" fillId="0" borderId="1" xfId="1" applyNumberFormat="1" applyFont="1" applyFill="1" applyBorder="1" applyAlignment="1">
      <alignment horizontal="center" vertical="center" wrapText="1"/>
    </xf>
    <xf numFmtId="0" fontId="3" fillId="4" borderId="1" xfId="1" applyFont="1" applyFill="1" applyBorder="1" applyAlignment="1">
      <alignment horizontal="center" vertical="center" wrapText="1"/>
    </xf>
    <xf numFmtId="4" fontId="3" fillId="4" borderId="1" xfId="1" applyNumberFormat="1" applyFont="1" applyFill="1" applyBorder="1" applyAlignment="1">
      <alignment horizontal="center" vertical="center" wrapText="1"/>
    </xf>
    <xf numFmtId="0" fontId="3" fillId="4" borderId="1" xfId="3" applyFont="1" applyFill="1" applyBorder="1" applyAlignment="1">
      <alignment horizontal="center" vertical="center" wrapText="1"/>
    </xf>
    <xf numFmtId="0" fontId="3" fillId="4" borderId="1" xfId="3" applyFont="1" applyFill="1" applyBorder="1" applyAlignment="1">
      <alignment horizontal="center" vertical="center"/>
    </xf>
    <xf numFmtId="4" fontId="3" fillId="4" borderId="1" xfId="4" applyNumberFormat="1" applyFont="1" applyFill="1" applyBorder="1" applyAlignment="1">
      <alignment horizontal="center" vertical="center" wrapText="1"/>
    </xf>
    <xf numFmtId="2" fontId="3" fillId="4" borderId="1" xfId="4" applyNumberFormat="1" applyFont="1" applyFill="1" applyBorder="1" applyAlignment="1">
      <alignment horizontal="center" vertical="center" wrapText="1"/>
    </xf>
    <xf numFmtId="4" fontId="3" fillId="4" borderId="1" xfId="1" applyNumberFormat="1" applyFont="1" applyFill="1" applyBorder="1" applyAlignment="1">
      <alignment horizontal="right" vertical="center" wrapText="1"/>
    </xf>
    <xf numFmtId="0" fontId="3" fillId="4" borderId="1" xfId="3" applyFont="1" applyFill="1" applyBorder="1" applyAlignment="1">
      <alignment horizontal="right" vertical="center" wrapText="1"/>
    </xf>
    <xf numFmtId="0" fontId="3" fillId="4" borderId="1" xfId="3" applyFont="1" applyFill="1" applyBorder="1" applyAlignment="1">
      <alignment horizontal="right" vertical="center"/>
    </xf>
    <xf numFmtId="4" fontId="3" fillId="4" borderId="1" xfId="4" applyNumberFormat="1" applyFont="1" applyFill="1" applyBorder="1" applyAlignment="1">
      <alignment horizontal="right" vertical="center" wrapText="1"/>
    </xf>
    <xf numFmtId="2" fontId="3" fillId="4" borderId="1" xfId="4" applyNumberFormat="1" applyFont="1" applyFill="1" applyBorder="1" applyAlignment="1">
      <alignment horizontal="right" vertical="center" wrapText="1"/>
    </xf>
    <xf numFmtId="4" fontId="3" fillId="4" borderId="1" xfId="1" applyNumberFormat="1" applyFont="1" applyFill="1" applyBorder="1" applyAlignment="1">
      <alignment horizontal="right" vertical="center"/>
    </xf>
    <xf numFmtId="4" fontId="6" fillId="4" borderId="0" xfId="1" applyNumberFormat="1" applyFont="1" applyFill="1" applyAlignment="1">
      <alignment horizontal="right" vertical="center"/>
    </xf>
    <xf numFmtId="4" fontId="6" fillId="4" borderId="0" xfId="1" applyNumberFormat="1" applyFont="1" applyFill="1" applyAlignment="1">
      <alignment horizontal="center" vertical="center"/>
    </xf>
    <xf numFmtId="0" fontId="3" fillId="0" borderId="15" xfId="1" applyFont="1" applyFill="1" applyBorder="1" applyAlignment="1">
      <alignment vertical="center" wrapText="1"/>
    </xf>
    <xf numFmtId="0" fontId="2" fillId="0" borderId="0" xfId="1" applyFont="1" applyFill="1" applyBorder="1" applyAlignment="1">
      <alignment vertical="center"/>
    </xf>
    <xf numFmtId="0" fontId="3"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6" fillId="0" borderId="0" xfId="1" applyFont="1" applyFill="1" applyBorder="1" applyAlignment="1">
      <alignment vertical="center"/>
    </xf>
    <xf numFmtId="0" fontId="32" fillId="0" borderId="0" xfId="1" applyFont="1" applyFill="1" applyBorder="1" applyAlignment="1">
      <alignment horizontal="right" vertical="center"/>
    </xf>
    <xf numFmtId="0" fontId="3" fillId="4" borderId="0" xfId="1" applyNumberFormat="1" applyFont="1" applyFill="1" applyBorder="1" applyAlignment="1">
      <alignment horizontal="center" vertical="center"/>
    </xf>
    <xf numFmtId="4" fontId="3" fillId="4" borderId="1" xfId="1" applyNumberFormat="1" applyFont="1" applyFill="1" applyBorder="1" applyAlignment="1">
      <alignment horizontal="center" vertical="center" wrapText="1"/>
    </xf>
    <xf numFmtId="4" fontId="3" fillId="4" borderId="15"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0" xfId="1" applyNumberFormat="1" applyFont="1" applyFill="1" applyBorder="1" applyAlignment="1">
      <alignment horizontal="center" vertical="center"/>
    </xf>
    <xf numFmtId="0" fontId="3" fillId="0" borderId="1" xfId="2"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4" fontId="3" fillId="0" borderId="1" xfId="1" applyNumberFormat="1" applyFont="1" applyFill="1" applyBorder="1" applyAlignment="1">
      <alignment horizontal="center" vertical="center" wrapText="1"/>
    </xf>
    <xf numFmtId="0" fontId="31" fillId="0" borderId="16" xfId="1" applyFont="1" applyFill="1" applyBorder="1" applyAlignment="1">
      <alignment horizontal="right" vertical="center"/>
    </xf>
    <xf numFmtId="0" fontId="3" fillId="0" borderId="3" xfId="1" applyNumberFormat="1" applyFont="1" applyFill="1" applyBorder="1" applyAlignment="1">
      <alignment horizontal="center" vertical="center"/>
    </xf>
    <xf numFmtId="0" fontId="3" fillId="0" borderId="4" xfId="1" applyNumberFormat="1" applyFont="1" applyFill="1" applyBorder="1" applyAlignment="1">
      <alignment horizontal="center" vertical="center"/>
    </xf>
    <xf numFmtId="0" fontId="3" fillId="0" borderId="14" xfId="1" applyNumberFormat="1" applyFont="1" applyFill="1" applyBorder="1" applyAlignment="1">
      <alignment horizontal="center" vertical="center"/>
    </xf>
    <xf numFmtId="0" fontId="3" fillId="0" borderId="12" xfId="2" applyFont="1" applyFill="1" applyBorder="1" applyAlignment="1">
      <alignment horizontal="center" vertical="center" wrapText="1"/>
    </xf>
    <xf numFmtId="0" fontId="3" fillId="0" borderId="13" xfId="2" applyFont="1" applyFill="1" applyBorder="1" applyAlignment="1">
      <alignment horizontal="center" vertical="center" wrapText="1"/>
    </xf>
    <xf numFmtId="0" fontId="6" fillId="0" borderId="1" xfId="1" applyFont="1" applyFill="1" applyBorder="1" applyAlignment="1">
      <alignment horizontal="center" vertical="center" wrapText="1"/>
    </xf>
    <xf numFmtId="4" fontId="6" fillId="0" borderId="1" xfId="1" applyNumberFormat="1" applyFont="1" applyFill="1" applyBorder="1" applyAlignment="1">
      <alignment horizontal="center" vertical="center" wrapText="1"/>
    </xf>
    <xf numFmtId="4" fontId="6" fillId="0" borderId="2" xfId="1" applyNumberFormat="1" applyFont="1" applyFill="1" applyBorder="1" applyAlignment="1">
      <alignment horizontal="center" vertical="center" wrapText="1"/>
    </xf>
    <xf numFmtId="4" fontId="6" fillId="0" borderId="15" xfId="1" applyNumberFormat="1" applyFont="1" applyFill="1" applyBorder="1" applyAlignment="1">
      <alignment horizontal="center" vertical="center" wrapText="1"/>
    </xf>
  </cellXfs>
  <cellStyles count="79">
    <cellStyle name="??" xfId="5"/>
    <cellStyle name="?? [0.00]_ Att. 1- Cover" xfId="6"/>
    <cellStyle name="?? [0]" xfId="7"/>
    <cellStyle name="???? [0.00]_PRODUCT DETAIL Q1" xfId="8"/>
    <cellStyle name="????_PRODUCT DETAIL Q1" xfId="9"/>
    <cellStyle name="???[0]_00Q3902REV.1" xfId="10"/>
    <cellStyle name="???_00Q3902REV.1" xfId="11"/>
    <cellStyle name="??[0]_BRE" xfId="12"/>
    <cellStyle name="??_ Att. 1- Cover" xfId="13"/>
    <cellStyle name="AeE­ [0]_INQUIRY ¿µ¾÷AßAø " xfId="14"/>
    <cellStyle name="AeE­_INQUIRY ¿µ¾÷AßAø " xfId="15"/>
    <cellStyle name="AÞ¸¶ [0]_INQUIRY ¿?¾÷AßAø " xfId="16"/>
    <cellStyle name="AÞ¸¶_INQUIRY ¿?¾÷AßAø " xfId="17"/>
    <cellStyle name="C?AØ_¿?¾÷CoE² " xfId="18"/>
    <cellStyle name="C￥AØ_¿μ¾÷CoE² " xfId="19"/>
    <cellStyle name="chu" xfId="20"/>
    <cellStyle name="Comma 2" xfId="21"/>
    <cellStyle name="Comma0" xfId="22"/>
    <cellStyle name="Currency0" xfId="23"/>
    <cellStyle name="Date" xfId="24"/>
    <cellStyle name="Fixed" xfId="25"/>
    <cellStyle name="Header1" xfId="26"/>
    <cellStyle name="Header2" xfId="27"/>
    <cellStyle name="Millares [0]_Well Timing" xfId="28"/>
    <cellStyle name="Millares_Well Timing" xfId="29"/>
    <cellStyle name="Moneda [0]_Well Timing" xfId="30"/>
    <cellStyle name="Moneda_Well Timing" xfId="31"/>
    <cellStyle name="n" xfId="32"/>
    <cellStyle name="Normal" xfId="0" builtinId="0"/>
    <cellStyle name="Normal - Style1" xfId="33"/>
    <cellStyle name="Normal - Style1 2" xfId="34"/>
    <cellStyle name="Normal - Style1_CON LAI" xfId="35"/>
    <cellStyle name="Normal 10" xfId="36"/>
    <cellStyle name="Normal 2" xfId="37"/>
    <cellStyle name="Normal 3" xfId="38"/>
    <cellStyle name="Normal 4" xfId="39"/>
    <cellStyle name="Normal 5" xfId="40"/>
    <cellStyle name="Normal 6" xfId="41"/>
    <cellStyle name="Normal 7" xfId="42"/>
    <cellStyle name="Normal 8" xfId="43"/>
    <cellStyle name="Normal 9" xfId="44"/>
    <cellStyle name="Normal_Bieen dong04HT-QH_KH BSon (17-10-2015)lay gtri" xfId="3"/>
    <cellStyle name="Normal_KH BSon (17-10-2015)lay gtri" xfId="1"/>
    <cellStyle name="Normal_Phu bieu cc36" xfId="2"/>
    <cellStyle name="Normal_TT.GR HT-QH " xfId="4"/>
    <cellStyle name="t" xfId="45"/>
    <cellStyle name="T 2" xfId="46"/>
    <cellStyle name="T_CON LAI" xfId="47"/>
    <cellStyle name="T_DanhMucThuHoiDat,DatLua-RPH_DienBan" xfId="48"/>
    <cellStyle name="th" xfId="49"/>
    <cellStyle name="th 2" xfId="50"/>
    <cellStyle name="viet" xfId="51"/>
    <cellStyle name="viet 2" xfId="52"/>
    <cellStyle name="viet2" xfId="53"/>
    <cellStyle name="viet2 2" xfId="54"/>
    <cellStyle name="vnhead1" xfId="55"/>
    <cellStyle name="vnhead3" xfId="56"/>
    <cellStyle name="vntxt1" xfId="57"/>
    <cellStyle name="vntxt2" xfId="58"/>
    <cellStyle name=" [0.00]_ Att. 1- Cover" xfId="59"/>
    <cellStyle name="_ Att. 1- Cover" xfId="60"/>
    <cellStyle name="?_ Att. 1- Cover" xfId="61"/>
    <cellStyle name="똿뗦먛귟 [0.00]_PRODUCT DETAIL Q1" xfId="62"/>
    <cellStyle name="똿뗦먛귟_PRODUCT DETAIL Q1" xfId="63"/>
    <cellStyle name="믅됞 [0.00]_PRODUCT DETAIL Q1" xfId="64"/>
    <cellStyle name="믅됞_PRODUCT DETAIL Q1" xfId="65"/>
    <cellStyle name="백분율_95" xfId="66"/>
    <cellStyle name="뷭?_BOOKSHIP" xfId="67"/>
    <cellStyle name="콤마 [0]_1202" xfId="68"/>
    <cellStyle name="콤마_1202" xfId="69"/>
    <cellStyle name="통화 [0]_1202" xfId="70"/>
    <cellStyle name="통화_1202" xfId="71"/>
    <cellStyle name="표준_(정보부문)월별인원계획" xfId="72"/>
    <cellStyle name="一般_00Q3902REV.1" xfId="73"/>
    <cellStyle name="千分位[0]_00Q3902REV.1" xfId="74"/>
    <cellStyle name="千分位_00Q3902REV.1" xfId="75"/>
    <cellStyle name="貨幣 [0]_00Q3902REV.1" xfId="76"/>
    <cellStyle name="貨幣[0]_BRE" xfId="77"/>
    <cellStyle name="貨幣_00Q3902REV.1" xfId="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1"/>
  <sheetViews>
    <sheetView showZeros="0" tabSelected="1" zoomScale="115" zoomScaleNormal="115" workbookViewId="0">
      <pane xSplit="5" ySplit="3" topLeftCell="F103" activePane="bottomRight" state="frozen"/>
      <selection pane="topRight" activeCell="F1" sqref="F1"/>
      <selection pane="bottomLeft" activeCell="A4" sqref="A4"/>
      <selection pane="bottomRight" activeCell="I49" sqref="I49"/>
    </sheetView>
  </sheetViews>
  <sheetFormatPr defaultColWidth="10" defaultRowHeight="15" customHeight="1"/>
  <cols>
    <col min="1" max="1" width="4.375" style="38" customWidth="1"/>
    <col min="2" max="2" width="4.75" style="40" customWidth="1"/>
    <col min="3" max="3" width="23.25" style="41" customWidth="1"/>
    <col min="4" max="4" width="14" style="43" customWidth="1"/>
    <col min="5" max="5" width="8.5" style="45" customWidth="1"/>
    <col min="6" max="6" width="6.125" style="46" customWidth="1"/>
    <col min="7" max="8" width="5.375" style="46" customWidth="1"/>
    <col min="9" max="9" width="4.875" style="46" customWidth="1"/>
    <col min="10" max="10" width="5.125" style="46" customWidth="1"/>
    <col min="11" max="11" width="4.75" style="46" customWidth="1"/>
    <col min="12" max="12" width="3.375" style="46" customWidth="1"/>
    <col min="13" max="13" width="3.625" style="46" customWidth="1"/>
    <col min="14" max="16" width="4.5" style="46" customWidth="1"/>
    <col min="17" max="17" width="5.5" style="46" customWidth="1"/>
    <col min="18" max="18" width="5.375" style="46" customWidth="1"/>
    <col min="19" max="19" width="4.25" style="46" bestFit="1" customWidth="1"/>
    <col min="20" max="20" width="31.125" style="47" customWidth="1"/>
    <col min="21" max="21" width="28.25" style="48" bestFit="1" customWidth="1"/>
    <col min="22" max="22" width="33.625" style="49" bestFit="1" customWidth="1"/>
    <col min="23" max="23" width="17.125" style="48" bestFit="1" customWidth="1"/>
    <col min="24" max="24" width="14.25" style="48" customWidth="1"/>
    <col min="25" max="25" width="12.875" style="48" customWidth="1"/>
    <col min="26" max="26" width="10" style="38"/>
    <col min="27" max="27" width="8.625" style="43" hidden="1" customWidth="1"/>
    <col min="28" max="28" width="0" style="38" hidden="1" customWidth="1"/>
    <col min="29" max="29" width="8.5" style="124" hidden="1" customWidth="1"/>
    <col min="30" max="30" width="6.125" style="125" hidden="1" customWidth="1"/>
    <col min="31" max="32" width="5.375" style="125" hidden="1" customWidth="1"/>
    <col min="33" max="33" width="4.875" style="125" hidden="1" customWidth="1"/>
    <col min="34" max="34" width="5.125" style="125" hidden="1" customWidth="1"/>
    <col min="35" max="35" width="4.75" style="125" hidden="1" customWidth="1"/>
    <col min="36" max="36" width="3.375" style="125" hidden="1" customWidth="1"/>
    <col min="37" max="37" width="3.625" style="125" hidden="1" customWidth="1"/>
    <col min="38" max="40" width="4.5" style="125" hidden="1" customWidth="1"/>
    <col min="41" max="41" width="5.5" style="125" hidden="1" customWidth="1"/>
    <col min="42" max="42" width="5.375" style="125" hidden="1" customWidth="1"/>
    <col min="43" max="43" width="4.25" style="125" hidden="1" customWidth="1"/>
    <col min="44" max="44" width="0" style="38" hidden="1" customWidth="1"/>
    <col min="45" max="16384" width="10" style="38"/>
  </cols>
  <sheetData>
    <row r="1" spans="1:43" s="130" customFormat="1" ht="11.25">
      <c r="A1" s="127"/>
      <c r="B1" s="128"/>
      <c r="C1" s="128"/>
      <c r="D1" s="128"/>
      <c r="E1" s="137"/>
      <c r="F1" s="137"/>
      <c r="G1" s="137"/>
      <c r="H1" s="137"/>
      <c r="I1" s="137"/>
      <c r="J1" s="137"/>
      <c r="K1" s="137"/>
      <c r="L1" s="137"/>
      <c r="M1" s="137"/>
      <c r="N1" s="137"/>
      <c r="O1" s="137"/>
      <c r="P1" s="137"/>
      <c r="Q1" s="137"/>
      <c r="R1" s="137"/>
      <c r="S1" s="137"/>
      <c r="T1" s="128"/>
      <c r="U1" s="128"/>
      <c r="V1" s="129"/>
      <c r="X1" s="131" t="s">
        <v>379</v>
      </c>
      <c r="Y1" s="131"/>
      <c r="AA1" s="128"/>
      <c r="AC1" s="132"/>
      <c r="AD1" s="132"/>
      <c r="AE1" s="132"/>
      <c r="AF1" s="132"/>
      <c r="AG1" s="132"/>
      <c r="AH1" s="132"/>
      <c r="AI1" s="132"/>
      <c r="AJ1" s="132"/>
      <c r="AK1" s="132"/>
      <c r="AL1" s="132"/>
      <c r="AM1" s="132"/>
      <c r="AN1" s="132"/>
      <c r="AO1" s="132"/>
      <c r="AP1" s="132"/>
      <c r="AQ1" s="132"/>
    </row>
    <row r="2" spans="1:43" ht="29.25" customHeight="1">
      <c r="A2" s="138" t="s">
        <v>0</v>
      </c>
      <c r="B2" s="139" t="s">
        <v>209</v>
      </c>
      <c r="C2" s="138" t="s">
        <v>210</v>
      </c>
      <c r="D2" s="135" t="s">
        <v>211</v>
      </c>
      <c r="E2" s="140" t="s">
        <v>392</v>
      </c>
      <c r="F2" s="140" t="s">
        <v>212</v>
      </c>
      <c r="G2" s="140"/>
      <c r="H2" s="140"/>
      <c r="I2" s="140"/>
      <c r="J2" s="140"/>
      <c r="K2" s="140"/>
      <c r="L2" s="140"/>
      <c r="M2" s="140"/>
      <c r="N2" s="140"/>
      <c r="O2" s="140"/>
      <c r="P2" s="140"/>
      <c r="Q2" s="140"/>
      <c r="R2" s="140"/>
      <c r="S2" s="140"/>
      <c r="T2" s="135" t="s">
        <v>5</v>
      </c>
      <c r="U2" s="135" t="s">
        <v>6</v>
      </c>
      <c r="V2" s="135" t="s">
        <v>7</v>
      </c>
      <c r="W2" s="135" t="s">
        <v>393</v>
      </c>
      <c r="X2" s="135" t="s">
        <v>371</v>
      </c>
      <c r="Y2" s="135" t="s">
        <v>9</v>
      </c>
      <c r="AA2" s="126"/>
      <c r="AC2" s="133" t="s">
        <v>4</v>
      </c>
      <c r="AD2" s="134" t="s">
        <v>212</v>
      </c>
      <c r="AE2" s="134"/>
      <c r="AF2" s="134"/>
      <c r="AG2" s="134"/>
      <c r="AH2" s="134"/>
      <c r="AI2" s="134"/>
      <c r="AJ2" s="134"/>
      <c r="AK2" s="134"/>
      <c r="AL2" s="134"/>
      <c r="AM2" s="134"/>
      <c r="AN2" s="134"/>
      <c r="AO2" s="134"/>
      <c r="AP2" s="134"/>
      <c r="AQ2" s="134"/>
    </row>
    <row r="3" spans="1:43" ht="19.5" customHeight="1">
      <c r="A3" s="138"/>
      <c r="B3" s="139"/>
      <c r="C3" s="138"/>
      <c r="D3" s="135"/>
      <c r="E3" s="140"/>
      <c r="F3" s="111" t="s">
        <v>11</v>
      </c>
      <c r="G3" s="17" t="s">
        <v>13</v>
      </c>
      <c r="H3" s="17" t="s">
        <v>14</v>
      </c>
      <c r="I3" s="17" t="s">
        <v>15</v>
      </c>
      <c r="J3" s="17" t="s">
        <v>16</v>
      </c>
      <c r="K3" s="18" t="s">
        <v>17</v>
      </c>
      <c r="L3" s="17" t="s">
        <v>18</v>
      </c>
      <c r="M3" s="19" t="s">
        <v>22</v>
      </c>
      <c r="N3" s="19" t="s">
        <v>28</v>
      </c>
      <c r="O3" s="20" t="s">
        <v>32</v>
      </c>
      <c r="P3" s="19" t="s">
        <v>34</v>
      </c>
      <c r="Q3" s="19" t="s">
        <v>37</v>
      </c>
      <c r="R3" s="19" t="s">
        <v>38</v>
      </c>
      <c r="S3" s="18" t="s">
        <v>39</v>
      </c>
      <c r="T3" s="136"/>
      <c r="U3" s="136"/>
      <c r="V3" s="136"/>
      <c r="W3" s="136"/>
      <c r="X3" s="136"/>
      <c r="Y3" s="136"/>
      <c r="AA3" s="112" t="s">
        <v>102</v>
      </c>
      <c r="AB3" s="112" t="s">
        <v>391</v>
      </c>
      <c r="AC3" s="133"/>
      <c r="AD3" s="113" t="s">
        <v>11</v>
      </c>
      <c r="AE3" s="114" t="s">
        <v>13</v>
      </c>
      <c r="AF3" s="114" t="s">
        <v>14</v>
      </c>
      <c r="AG3" s="114" t="s">
        <v>15</v>
      </c>
      <c r="AH3" s="114" t="s">
        <v>16</v>
      </c>
      <c r="AI3" s="115" t="s">
        <v>17</v>
      </c>
      <c r="AJ3" s="114" t="s">
        <v>18</v>
      </c>
      <c r="AK3" s="116" t="s">
        <v>22</v>
      </c>
      <c r="AL3" s="116" t="s">
        <v>28</v>
      </c>
      <c r="AM3" s="117" t="s">
        <v>32</v>
      </c>
      <c r="AN3" s="116" t="s">
        <v>34</v>
      </c>
      <c r="AO3" s="116" t="s">
        <v>37</v>
      </c>
      <c r="AP3" s="116" t="s">
        <v>38</v>
      </c>
      <c r="AQ3" s="115" t="s">
        <v>39</v>
      </c>
    </row>
    <row r="4" spans="1:43" ht="19.5" customHeight="1">
      <c r="A4" s="3" t="s">
        <v>40</v>
      </c>
      <c r="B4" s="5" t="s">
        <v>225</v>
      </c>
      <c r="C4" s="110" t="s">
        <v>226</v>
      </c>
      <c r="D4" s="108"/>
      <c r="E4" s="50">
        <f>SUBTOTAL(9,AC5:AC110)</f>
        <v>145.16999999999999</v>
      </c>
      <c r="F4" s="50">
        <f t="shared" ref="F4:S4" si="0">SUM(F5,F6)</f>
        <v>0.2</v>
      </c>
      <c r="G4" s="50">
        <f t="shared" si="0"/>
        <v>8.18</v>
      </c>
      <c r="H4" s="50">
        <f t="shared" si="0"/>
        <v>11.15</v>
      </c>
      <c r="I4" s="50">
        <f t="shared" si="0"/>
        <v>13.299999999999997</v>
      </c>
      <c r="J4" s="50">
        <f t="shared" si="0"/>
        <v>0.33</v>
      </c>
      <c r="K4" s="50">
        <f t="shared" si="0"/>
        <v>69.44</v>
      </c>
      <c r="L4" s="50">
        <f t="shared" si="0"/>
        <v>0.1</v>
      </c>
      <c r="M4" s="50">
        <f t="shared" si="0"/>
        <v>0.1</v>
      </c>
      <c r="N4" s="50">
        <f t="shared" si="0"/>
        <v>0.04</v>
      </c>
      <c r="O4" s="50">
        <f t="shared" si="0"/>
        <v>2.1999999999999997</v>
      </c>
      <c r="P4" s="50">
        <f t="shared" si="0"/>
        <v>0.65000000000000013</v>
      </c>
      <c r="Q4" s="50">
        <f t="shared" si="0"/>
        <v>0.25</v>
      </c>
      <c r="R4" s="50">
        <f t="shared" si="0"/>
        <v>3.33</v>
      </c>
      <c r="S4" s="50">
        <f t="shared" si="0"/>
        <v>35.9</v>
      </c>
      <c r="T4" s="51"/>
      <c r="U4" s="51"/>
      <c r="V4" s="66"/>
      <c r="W4" s="51"/>
      <c r="X4" s="51"/>
      <c r="Y4" s="51"/>
      <c r="AA4" s="108" t="str">
        <f>$AA$3</f>
        <v>Sơn Viên</v>
      </c>
      <c r="AB4" s="38" t="s">
        <v>391</v>
      </c>
      <c r="AC4" s="118"/>
      <c r="AD4" s="118"/>
      <c r="AE4" s="118"/>
      <c r="AF4" s="118"/>
      <c r="AG4" s="118"/>
      <c r="AH4" s="118"/>
      <c r="AI4" s="118"/>
      <c r="AJ4" s="118"/>
      <c r="AK4" s="118"/>
      <c r="AL4" s="118"/>
      <c r="AM4" s="118"/>
      <c r="AN4" s="118"/>
      <c r="AO4" s="118"/>
      <c r="AP4" s="118"/>
      <c r="AQ4" s="118"/>
    </row>
    <row r="5" spans="1:43" ht="19.5" customHeight="1">
      <c r="A5" s="3" t="s">
        <v>40</v>
      </c>
      <c r="B5" s="109" t="s">
        <v>213</v>
      </c>
      <c r="C5" s="21" t="s">
        <v>214</v>
      </c>
      <c r="D5" s="108"/>
      <c r="E5" s="50"/>
      <c r="F5" s="50"/>
      <c r="G5" s="52"/>
      <c r="H5" s="52"/>
      <c r="I5" s="52"/>
      <c r="J5" s="52"/>
      <c r="K5" s="53"/>
      <c r="L5" s="52"/>
      <c r="M5" s="54"/>
      <c r="N5" s="54"/>
      <c r="O5" s="55"/>
      <c r="P5" s="54"/>
      <c r="Q5" s="54"/>
      <c r="R5" s="54"/>
      <c r="S5" s="53"/>
      <c r="T5" s="51"/>
      <c r="U5" s="51"/>
      <c r="V5" s="66"/>
      <c r="W5" s="51"/>
      <c r="X5" s="51"/>
      <c r="Y5" s="51"/>
      <c r="AA5" s="108" t="str">
        <f t="shared" ref="AA5:AA9" si="1">$AA$3</f>
        <v>Sơn Viên</v>
      </c>
      <c r="AB5" s="38" t="s">
        <v>391</v>
      </c>
      <c r="AC5" s="118"/>
      <c r="AD5" s="118"/>
      <c r="AE5" s="119"/>
      <c r="AF5" s="119"/>
      <c r="AG5" s="119"/>
      <c r="AH5" s="119"/>
      <c r="AI5" s="120"/>
      <c r="AJ5" s="119"/>
      <c r="AK5" s="121"/>
      <c r="AL5" s="121"/>
      <c r="AM5" s="122"/>
      <c r="AN5" s="121"/>
      <c r="AO5" s="121"/>
      <c r="AP5" s="121"/>
      <c r="AQ5" s="120"/>
    </row>
    <row r="6" spans="1:43" ht="19.5" customHeight="1">
      <c r="A6" s="3" t="s">
        <v>40</v>
      </c>
      <c r="B6" s="109" t="s">
        <v>215</v>
      </c>
      <c r="C6" s="21" t="s">
        <v>329</v>
      </c>
      <c r="D6" s="108"/>
      <c r="E6" s="50">
        <f>SUBTOTAL(9,AC7:AC110)</f>
        <v>145.16999999999999</v>
      </c>
      <c r="F6" s="50">
        <f t="shared" ref="F6:S6" si="2">SUM(F7,F80,F83)</f>
        <v>0.2</v>
      </c>
      <c r="G6" s="50">
        <f t="shared" si="2"/>
        <v>8.18</v>
      </c>
      <c r="H6" s="50">
        <f t="shared" si="2"/>
        <v>11.15</v>
      </c>
      <c r="I6" s="50">
        <f t="shared" si="2"/>
        <v>13.299999999999997</v>
      </c>
      <c r="J6" s="50">
        <f t="shared" si="2"/>
        <v>0.33</v>
      </c>
      <c r="K6" s="50">
        <f t="shared" si="2"/>
        <v>69.44</v>
      </c>
      <c r="L6" s="50">
        <f t="shared" si="2"/>
        <v>0.1</v>
      </c>
      <c r="M6" s="50">
        <f t="shared" si="2"/>
        <v>0.1</v>
      </c>
      <c r="N6" s="50">
        <f t="shared" si="2"/>
        <v>0.04</v>
      </c>
      <c r="O6" s="50">
        <f t="shared" si="2"/>
        <v>2.1999999999999997</v>
      </c>
      <c r="P6" s="50">
        <f t="shared" si="2"/>
        <v>0.65000000000000013</v>
      </c>
      <c r="Q6" s="50">
        <f t="shared" si="2"/>
        <v>0.25</v>
      </c>
      <c r="R6" s="50">
        <f t="shared" si="2"/>
        <v>3.33</v>
      </c>
      <c r="S6" s="50">
        <f t="shared" si="2"/>
        <v>35.9</v>
      </c>
      <c r="T6" s="51"/>
      <c r="U6" s="51"/>
      <c r="V6" s="66"/>
      <c r="W6" s="51"/>
      <c r="X6" s="51"/>
      <c r="Y6" s="51"/>
      <c r="AA6" s="108" t="str">
        <f t="shared" si="1"/>
        <v>Sơn Viên</v>
      </c>
      <c r="AB6" s="38" t="s">
        <v>391</v>
      </c>
      <c r="AC6" s="118"/>
      <c r="AD6" s="118"/>
      <c r="AE6" s="118"/>
      <c r="AF6" s="118"/>
      <c r="AG6" s="118"/>
      <c r="AH6" s="118"/>
      <c r="AI6" s="118"/>
      <c r="AJ6" s="118"/>
      <c r="AK6" s="118"/>
      <c r="AL6" s="118"/>
      <c r="AM6" s="118"/>
      <c r="AN6" s="118"/>
      <c r="AO6" s="118"/>
      <c r="AP6" s="118"/>
      <c r="AQ6" s="118"/>
    </row>
    <row r="7" spans="1:43" ht="31.5" customHeight="1">
      <c r="A7" s="3" t="s">
        <v>40</v>
      </c>
      <c r="B7" s="109" t="s">
        <v>216</v>
      </c>
      <c r="C7" s="21" t="s">
        <v>224</v>
      </c>
      <c r="D7" s="108"/>
      <c r="E7" s="50">
        <f>SUBTOTAL(9,AC8:AC79)</f>
        <v>68.430000000000021</v>
      </c>
      <c r="F7" s="50">
        <f t="shared" ref="F7:S7" si="3">SUM(F8,F68)</f>
        <v>0.2</v>
      </c>
      <c r="G7" s="50">
        <f t="shared" si="3"/>
        <v>7.75</v>
      </c>
      <c r="H7" s="50">
        <f t="shared" si="3"/>
        <v>9.07</v>
      </c>
      <c r="I7" s="50">
        <f t="shared" si="3"/>
        <v>10.839999999999998</v>
      </c>
      <c r="J7" s="50">
        <f t="shared" si="3"/>
        <v>0.33</v>
      </c>
      <c r="K7" s="50">
        <f t="shared" si="3"/>
        <v>33.129999999999995</v>
      </c>
      <c r="L7" s="50">
        <f t="shared" si="3"/>
        <v>0.1</v>
      </c>
      <c r="M7" s="50">
        <f t="shared" si="3"/>
        <v>0.1</v>
      </c>
      <c r="N7" s="50">
        <f t="shared" si="3"/>
        <v>0</v>
      </c>
      <c r="O7" s="50">
        <f t="shared" si="3"/>
        <v>2.1999999999999997</v>
      </c>
      <c r="P7" s="50">
        <f t="shared" si="3"/>
        <v>0.65000000000000013</v>
      </c>
      <c r="Q7" s="50">
        <f t="shared" si="3"/>
        <v>0.2</v>
      </c>
      <c r="R7" s="50">
        <f t="shared" si="3"/>
        <v>2.96</v>
      </c>
      <c r="S7" s="50">
        <f t="shared" si="3"/>
        <v>0.90000000000000013</v>
      </c>
      <c r="T7" s="51"/>
      <c r="U7" s="51"/>
      <c r="V7" s="66"/>
      <c r="W7" s="51"/>
      <c r="X7" s="51"/>
      <c r="Y7" s="51"/>
      <c r="AA7" s="108" t="str">
        <f t="shared" si="1"/>
        <v>Sơn Viên</v>
      </c>
      <c r="AB7" s="38" t="s">
        <v>391</v>
      </c>
      <c r="AC7" s="118"/>
      <c r="AD7" s="118"/>
      <c r="AE7" s="118"/>
      <c r="AF7" s="118"/>
      <c r="AG7" s="118"/>
      <c r="AH7" s="118"/>
      <c r="AI7" s="118"/>
      <c r="AJ7" s="118"/>
      <c r="AK7" s="118"/>
      <c r="AL7" s="118"/>
      <c r="AM7" s="118"/>
      <c r="AN7" s="118"/>
      <c r="AO7" s="118"/>
      <c r="AP7" s="118"/>
      <c r="AQ7" s="118"/>
    </row>
    <row r="8" spans="1:43" ht="15.75" customHeight="1">
      <c r="A8" s="3" t="s">
        <v>40</v>
      </c>
      <c r="B8" s="109" t="s">
        <v>217</v>
      </c>
      <c r="C8" s="21" t="s">
        <v>218</v>
      </c>
      <c r="D8" s="108"/>
      <c r="E8" s="50">
        <f>SUBTOTAL(9,AC9:AC67)</f>
        <v>55.940000000000012</v>
      </c>
      <c r="F8" s="50">
        <f t="shared" ref="F8:S8" si="4">SUM(F9,F11,F27,F29,F33,F42,F44,F52,F55,F57,F59)</f>
        <v>0.2</v>
      </c>
      <c r="G8" s="50">
        <f t="shared" si="4"/>
        <v>6.3599999999999994</v>
      </c>
      <c r="H8" s="50">
        <f t="shared" si="4"/>
        <v>8.75</v>
      </c>
      <c r="I8" s="50">
        <f t="shared" si="4"/>
        <v>10.719999999999999</v>
      </c>
      <c r="J8" s="50">
        <f t="shared" si="4"/>
        <v>0</v>
      </c>
      <c r="K8" s="50">
        <f t="shared" si="4"/>
        <v>24.689999999999998</v>
      </c>
      <c r="L8" s="50">
        <f t="shared" si="4"/>
        <v>0.08</v>
      </c>
      <c r="M8" s="50">
        <f t="shared" si="4"/>
        <v>0.1</v>
      </c>
      <c r="N8" s="50">
        <f t="shared" si="4"/>
        <v>0</v>
      </c>
      <c r="O8" s="50">
        <f t="shared" si="4"/>
        <v>2.1599999999999997</v>
      </c>
      <c r="P8" s="50">
        <f t="shared" si="4"/>
        <v>0.65000000000000013</v>
      </c>
      <c r="Q8" s="50">
        <f t="shared" si="4"/>
        <v>0.2</v>
      </c>
      <c r="R8" s="50">
        <f t="shared" si="4"/>
        <v>1.73</v>
      </c>
      <c r="S8" s="50">
        <f t="shared" si="4"/>
        <v>0.30000000000000004</v>
      </c>
      <c r="T8" s="50">
        <f>SUM(T9,T11,T27,T29,T33,T44,T52,T59)</f>
        <v>0</v>
      </c>
      <c r="U8" s="50">
        <f>SUM(U9,U11,U27,U29,U33,U44,U52,U59)</f>
        <v>0</v>
      </c>
      <c r="V8" s="67">
        <f>SUM(V9,V11,V27,V29,V33,V44,V52,V59)</f>
        <v>0</v>
      </c>
      <c r="W8" s="50">
        <f>SUM(W9,W11,W27,W29,W33,W44,W52,W59)</f>
        <v>0</v>
      </c>
      <c r="X8" s="50"/>
      <c r="Y8" s="50">
        <f>SUM(Y9,Y11,Y27,Y29,Y33,Y44,Y52,Y59)</f>
        <v>0</v>
      </c>
      <c r="AA8" s="108" t="str">
        <f t="shared" si="1"/>
        <v>Sơn Viên</v>
      </c>
      <c r="AB8" s="38" t="s">
        <v>391</v>
      </c>
      <c r="AC8" s="118"/>
      <c r="AD8" s="118"/>
      <c r="AE8" s="118"/>
      <c r="AF8" s="118"/>
      <c r="AG8" s="118"/>
      <c r="AH8" s="118"/>
      <c r="AI8" s="118"/>
      <c r="AJ8" s="118"/>
      <c r="AK8" s="118"/>
      <c r="AL8" s="118"/>
      <c r="AM8" s="118"/>
      <c r="AN8" s="118"/>
      <c r="AO8" s="118"/>
      <c r="AP8" s="118"/>
      <c r="AQ8" s="118"/>
    </row>
    <row r="9" spans="1:43" s="36" customFormat="1" ht="15.75" customHeight="1">
      <c r="A9" s="3" t="s">
        <v>40</v>
      </c>
      <c r="B9" s="109" t="s">
        <v>19</v>
      </c>
      <c r="C9" s="6" t="s">
        <v>42</v>
      </c>
      <c r="D9" s="7">
        <v>0</v>
      </c>
      <c r="E9" s="8">
        <f>SUBTOTAL(9,E10)</f>
        <v>6.25</v>
      </c>
      <c r="F9" s="8">
        <f t="shared" ref="F9:S9" si="5">SUM(F10)</f>
        <v>0</v>
      </c>
      <c r="G9" s="8">
        <f t="shared" si="5"/>
        <v>1.4</v>
      </c>
      <c r="H9" s="8">
        <f t="shared" si="5"/>
        <v>1.5</v>
      </c>
      <c r="I9" s="8">
        <f t="shared" si="5"/>
        <v>1</v>
      </c>
      <c r="J9" s="8">
        <f t="shared" si="5"/>
        <v>0</v>
      </c>
      <c r="K9" s="8">
        <f t="shared" si="5"/>
        <v>1.75</v>
      </c>
      <c r="L9" s="8">
        <f t="shared" si="5"/>
        <v>0</v>
      </c>
      <c r="M9" s="8">
        <f t="shared" si="5"/>
        <v>0</v>
      </c>
      <c r="N9" s="8"/>
      <c r="O9" s="8">
        <f t="shared" si="5"/>
        <v>0.1</v>
      </c>
      <c r="P9" s="8">
        <f t="shared" si="5"/>
        <v>0.5</v>
      </c>
      <c r="Q9" s="8">
        <f t="shared" si="5"/>
        <v>0</v>
      </c>
      <c r="R9" s="8">
        <f t="shared" si="5"/>
        <v>0</v>
      </c>
      <c r="S9" s="8">
        <f t="shared" si="5"/>
        <v>0</v>
      </c>
      <c r="T9" s="8">
        <f t="shared" ref="T9:Y9" si="6">SUM(T10)</f>
        <v>0</v>
      </c>
      <c r="U9" s="8">
        <f t="shared" si="6"/>
        <v>0</v>
      </c>
      <c r="V9" s="15">
        <f t="shared" si="6"/>
        <v>0</v>
      </c>
      <c r="W9" s="8">
        <f t="shared" si="6"/>
        <v>0</v>
      </c>
      <c r="X9" s="8"/>
      <c r="Y9" s="8">
        <f t="shared" si="6"/>
        <v>0</v>
      </c>
      <c r="AA9" s="108" t="str">
        <f t="shared" si="1"/>
        <v>Sơn Viên</v>
      </c>
      <c r="AB9" s="38" t="str">
        <f t="shared" ref="AB9:AB67" si="7">IF(E9&gt;0,"Xuất biểu","/")</f>
        <v>Xuất biểu</v>
      </c>
      <c r="AC9" s="123"/>
      <c r="AD9" s="123"/>
      <c r="AE9" s="123"/>
      <c r="AF9" s="123"/>
      <c r="AG9" s="123"/>
      <c r="AH9" s="123"/>
      <c r="AI9" s="123"/>
      <c r="AJ9" s="123"/>
      <c r="AK9" s="123"/>
      <c r="AL9" s="123"/>
      <c r="AM9" s="123"/>
      <c r="AN9" s="123"/>
      <c r="AO9" s="123"/>
      <c r="AP9" s="123"/>
      <c r="AQ9" s="123"/>
    </row>
    <row r="10" spans="1:43" s="36" customFormat="1" ht="16.5" customHeight="1">
      <c r="A10" s="4" t="s">
        <v>19</v>
      </c>
      <c r="B10" s="9">
        <f>SUBTOTAL(9,$Z$10:Z10)</f>
        <v>1</v>
      </c>
      <c r="C10" s="10" t="s">
        <v>43</v>
      </c>
      <c r="D10" s="10" t="s">
        <v>44</v>
      </c>
      <c r="E10" s="12">
        <v>6.25</v>
      </c>
      <c r="F10" s="12">
        <v>0</v>
      </c>
      <c r="G10" s="12">
        <v>1.4</v>
      </c>
      <c r="H10" s="12">
        <v>1.5</v>
      </c>
      <c r="I10" s="12">
        <v>1</v>
      </c>
      <c r="J10" s="12">
        <v>0</v>
      </c>
      <c r="K10" s="12">
        <v>1.75</v>
      </c>
      <c r="L10" s="12">
        <v>0</v>
      </c>
      <c r="M10" s="12">
        <v>0</v>
      </c>
      <c r="N10" s="12"/>
      <c r="O10" s="12">
        <v>0.1</v>
      </c>
      <c r="P10" s="12">
        <v>0.5</v>
      </c>
      <c r="Q10" s="12">
        <v>0</v>
      </c>
      <c r="R10" s="12">
        <v>0</v>
      </c>
      <c r="S10" s="12">
        <v>0</v>
      </c>
      <c r="T10" s="23" t="s">
        <v>45</v>
      </c>
      <c r="U10" s="23" t="s">
        <v>46</v>
      </c>
      <c r="V10" s="23" t="s">
        <v>47</v>
      </c>
      <c r="W10" s="23" t="s">
        <v>48</v>
      </c>
      <c r="X10" s="23" t="s">
        <v>373</v>
      </c>
      <c r="Y10" s="23" t="s">
        <v>253</v>
      </c>
      <c r="Z10" s="36">
        <v>1</v>
      </c>
      <c r="AA10" s="10" t="s">
        <v>44</v>
      </c>
      <c r="AB10" s="38" t="str">
        <f t="shared" si="7"/>
        <v>Xuất biểu</v>
      </c>
      <c r="AC10" s="12">
        <v>6.25</v>
      </c>
      <c r="AD10" s="12">
        <v>0</v>
      </c>
      <c r="AE10" s="12">
        <v>1.4</v>
      </c>
      <c r="AF10" s="12">
        <v>1.5</v>
      </c>
      <c r="AG10" s="12">
        <v>1</v>
      </c>
      <c r="AH10" s="12">
        <v>0</v>
      </c>
      <c r="AI10" s="12">
        <v>1.75</v>
      </c>
      <c r="AJ10" s="12">
        <v>0</v>
      </c>
      <c r="AK10" s="12">
        <v>0</v>
      </c>
      <c r="AL10" s="12"/>
      <c r="AM10" s="12">
        <v>0.1</v>
      </c>
      <c r="AN10" s="12">
        <v>0.5</v>
      </c>
      <c r="AO10" s="12">
        <v>0</v>
      </c>
      <c r="AP10" s="12">
        <v>0</v>
      </c>
      <c r="AQ10" s="12">
        <v>0</v>
      </c>
    </row>
    <row r="11" spans="1:43" s="36" customFormat="1" ht="15" customHeight="1">
      <c r="A11" s="3" t="s">
        <v>40</v>
      </c>
      <c r="B11" s="109" t="s">
        <v>22</v>
      </c>
      <c r="C11" s="6" t="s">
        <v>50</v>
      </c>
      <c r="D11" s="7">
        <v>0</v>
      </c>
      <c r="E11" s="8">
        <f>SUBTOTAL(9,E12:E26)</f>
        <v>28.66</v>
      </c>
      <c r="F11" s="8">
        <f t="shared" ref="F11:S11" si="8">SUM(F12:F26)</f>
        <v>0.2</v>
      </c>
      <c r="G11" s="8">
        <f t="shared" si="8"/>
        <v>3.04</v>
      </c>
      <c r="H11" s="8">
        <f t="shared" si="8"/>
        <v>5.0399999999999991</v>
      </c>
      <c r="I11" s="8">
        <f t="shared" si="8"/>
        <v>5.23</v>
      </c>
      <c r="J11" s="8">
        <f t="shared" si="8"/>
        <v>0</v>
      </c>
      <c r="K11" s="8">
        <f t="shared" si="8"/>
        <v>12.55</v>
      </c>
      <c r="L11" s="8">
        <f t="shared" si="8"/>
        <v>0</v>
      </c>
      <c r="M11" s="8">
        <f t="shared" si="8"/>
        <v>0</v>
      </c>
      <c r="N11" s="8">
        <f t="shared" si="8"/>
        <v>0</v>
      </c>
      <c r="O11" s="8">
        <f t="shared" si="8"/>
        <v>1.4</v>
      </c>
      <c r="P11" s="8">
        <f t="shared" si="8"/>
        <v>0.05</v>
      </c>
      <c r="Q11" s="8">
        <f t="shared" si="8"/>
        <v>0.2</v>
      </c>
      <c r="R11" s="8">
        <f t="shared" si="8"/>
        <v>0.85</v>
      </c>
      <c r="S11" s="8">
        <f t="shared" si="8"/>
        <v>0.1</v>
      </c>
      <c r="T11" s="8">
        <f t="shared" ref="T11:Y11" si="9">SUM(T12:T17)</f>
        <v>0</v>
      </c>
      <c r="U11" s="8">
        <f t="shared" si="9"/>
        <v>0</v>
      </c>
      <c r="V11" s="15">
        <f t="shared" si="9"/>
        <v>0</v>
      </c>
      <c r="W11" s="8">
        <f t="shared" si="9"/>
        <v>0</v>
      </c>
      <c r="X11" s="8"/>
      <c r="Y11" s="8">
        <f t="shared" si="9"/>
        <v>0</v>
      </c>
      <c r="AA11" s="108" t="str">
        <f>$AA$3</f>
        <v>Sơn Viên</v>
      </c>
      <c r="AB11" s="38" t="str">
        <f t="shared" si="7"/>
        <v>Xuất biểu</v>
      </c>
      <c r="AC11" s="123"/>
      <c r="AD11" s="123"/>
      <c r="AE11" s="123"/>
      <c r="AF11" s="123"/>
      <c r="AG11" s="123"/>
      <c r="AH11" s="123"/>
      <c r="AI11" s="123"/>
      <c r="AJ11" s="123"/>
      <c r="AK11" s="123"/>
      <c r="AL11" s="123"/>
      <c r="AM11" s="123"/>
      <c r="AN11" s="123"/>
      <c r="AO11" s="123"/>
      <c r="AP11" s="123"/>
      <c r="AQ11" s="123"/>
    </row>
    <row r="12" spans="1:43" s="36" customFormat="1" ht="19.5" customHeight="1">
      <c r="A12" s="4" t="s">
        <v>22</v>
      </c>
      <c r="B12" s="9">
        <f>SUBTOTAL(9,$Z$10:Z12)</f>
        <v>2</v>
      </c>
      <c r="C12" s="10" t="s">
        <v>269</v>
      </c>
      <c r="D12" s="10" t="s">
        <v>273</v>
      </c>
      <c r="E12" s="12">
        <v>1.3</v>
      </c>
      <c r="F12" s="12"/>
      <c r="G12" s="12"/>
      <c r="H12" s="12">
        <v>0.2</v>
      </c>
      <c r="I12" s="12">
        <v>1</v>
      </c>
      <c r="J12" s="12"/>
      <c r="K12" s="12"/>
      <c r="L12" s="12"/>
      <c r="M12" s="12"/>
      <c r="N12" s="12"/>
      <c r="O12" s="12"/>
      <c r="P12" s="12"/>
      <c r="Q12" s="12"/>
      <c r="R12" s="12"/>
      <c r="S12" s="12">
        <v>0.1</v>
      </c>
      <c r="T12" s="23" t="s">
        <v>278</v>
      </c>
      <c r="U12" s="23" t="s">
        <v>265</v>
      </c>
      <c r="V12" s="23" t="s">
        <v>47</v>
      </c>
      <c r="W12" s="23" t="s">
        <v>317</v>
      </c>
      <c r="X12" s="23" t="s">
        <v>372</v>
      </c>
      <c r="Y12" s="23" t="s">
        <v>78</v>
      </c>
      <c r="Z12" s="36">
        <v>1</v>
      </c>
      <c r="AA12" s="10" t="s">
        <v>196</v>
      </c>
      <c r="AB12" s="38" t="str">
        <f t="shared" si="7"/>
        <v>Xuất biểu</v>
      </c>
      <c r="AC12" s="12">
        <v>1.3</v>
      </c>
      <c r="AD12" s="12"/>
      <c r="AE12" s="12"/>
      <c r="AF12" s="12">
        <v>0.2</v>
      </c>
      <c r="AG12" s="12">
        <v>1</v>
      </c>
      <c r="AH12" s="12"/>
      <c r="AI12" s="12"/>
      <c r="AJ12" s="12"/>
      <c r="AK12" s="12"/>
      <c r="AL12" s="12"/>
      <c r="AM12" s="12"/>
      <c r="AN12" s="12"/>
      <c r="AO12" s="12"/>
      <c r="AP12" s="12"/>
      <c r="AQ12" s="12">
        <v>0.1</v>
      </c>
    </row>
    <row r="13" spans="1:43" s="36" customFormat="1" ht="15" customHeight="1">
      <c r="A13" s="4" t="s">
        <v>22</v>
      </c>
      <c r="B13" s="9">
        <f>SUBTOTAL(9,$Z$10:Z13)</f>
        <v>3</v>
      </c>
      <c r="C13" s="10" t="s">
        <v>263</v>
      </c>
      <c r="D13" s="10" t="s">
        <v>89</v>
      </c>
      <c r="E13" s="12">
        <v>0.98</v>
      </c>
      <c r="F13" s="12"/>
      <c r="G13" s="12">
        <v>0.23</v>
      </c>
      <c r="H13" s="12">
        <v>0.7</v>
      </c>
      <c r="I13" s="12"/>
      <c r="J13" s="12"/>
      <c r="K13" s="12"/>
      <c r="L13" s="12"/>
      <c r="M13" s="12"/>
      <c r="N13" s="12"/>
      <c r="O13" s="12"/>
      <c r="P13" s="12"/>
      <c r="Q13" s="12"/>
      <c r="R13" s="12">
        <v>0.05</v>
      </c>
      <c r="S13" s="12"/>
      <c r="T13" s="23" t="s">
        <v>264</v>
      </c>
      <c r="U13" s="23" t="s">
        <v>265</v>
      </c>
      <c r="V13" s="23" t="s">
        <v>47</v>
      </c>
      <c r="W13" s="23"/>
      <c r="X13" s="23" t="s">
        <v>373</v>
      </c>
      <c r="Y13" s="23" t="s">
        <v>78</v>
      </c>
      <c r="Z13" s="36">
        <v>1</v>
      </c>
      <c r="AA13" s="10" t="s">
        <v>89</v>
      </c>
      <c r="AB13" s="38" t="str">
        <f t="shared" si="7"/>
        <v>Xuất biểu</v>
      </c>
      <c r="AC13" s="12">
        <v>0.98</v>
      </c>
      <c r="AD13" s="12"/>
      <c r="AE13" s="12">
        <v>0.23</v>
      </c>
      <c r="AF13" s="12">
        <v>0.7</v>
      </c>
      <c r="AG13" s="12"/>
      <c r="AH13" s="12"/>
      <c r="AI13" s="12"/>
      <c r="AJ13" s="12"/>
      <c r="AK13" s="12"/>
      <c r="AL13" s="12"/>
      <c r="AM13" s="12"/>
      <c r="AN13" s="12"/>
      <c r="AO13" s="12"/>
      <c r="AP13" s="12">
        <v>0.05</v>
      </c>
      <c r="AQ13" s="12"/>
    </row>
    <row r="14" spans="1:43" s="36" customFormat="1" ht="15" customHeight="1">
      <c r="A14" s="4" t="s">
        <v>22</v>
      </c>
      <c r="B14" s="9">
        <f>SUBTOTAL(9,$Z$10:Z14)</f>
        <v>4</v>
      </c>
      <c r="C14" s="10" t="s">
        <v>227</v>
      </c>
      <c r="D14" s="10" t="s">
        <v>65</v>
      </c>
      <c r="E14" s="12">
        <v>2.7</v>
      </c>
      <c r="F14" s="12">
        <v>0</v>
      </c>
      <c r="G14" s="12">
        <v>0.4</v>
      </c>
      <c r="H14" s="12">
        <v>0.8</v>
      </c>
      <c r="I14" s="12">
        <v>0.5</v>
      </c>
      <c r="J14" s="12">
        <v>0</v>
      </c>
      <c r="K14" s="12">
        <v>0.5</v>
      </c>
      <c r="L14" s="12">
        <v>0</v>
      </c>
      <c r="M14" s="12">
        <v>0</v>
      </c>
      <c r="N14" s="12"/>
      <c r="O14" s="12">
        <v>0</v>
      </c>
      <c r="P14" s="12">
        <v>0</v>
      </c>
      <c r="Q14" s="12">
        <v>0.2</v>
      </c>
      <c r="R14" s="12">
        <v>0.3</v>
      </c>
      <c r="S14" s="12">
        <v>0</v>
      </c>
      <c r="T14" s="23" t="s">
        <v>52</v>
      </c>
      <c r="U14" s="23" t="s">
        <v>60</v>
      </c>
      <c r="V14" s="23" t="s">
        <v>47</v>
      </c>
      <c r="W14" s="23" t="s">
        <v>66</v>
      </c>
      <c r="X14" s="23" t="s">
        <v>373</v>
      </c>
      <c r="Y14" s="23" t="s">
        <v>253</v>
      </c>
      <c r="Z14" s="36">
        <v>1</v>
      </c>
      <c r="AA14" s="10" t="s">
        <v>65</v>
      </c>
      <c r="AB14" s="38" t="str">
        <f t="shared" si="7"/>
        <v>Xuất biểu</v>
      </c>
      <c r="AC14" s="12">
        <v>2.7</v>
      </c>
      <c r="AD14" s="12">
        <v>0</v>
      </c>
      <c r="AE14" s="12">
        <v>0.4</v>
      </c>
      <c r="AF14" s="12">
        <v>0.8</v>
      </c>
      <c r="AG14" s="12">
        <v>0.5</v>
      </c>
      <c r="AH14" s="12">
        <v>0</v>
      </c>
      <c r="AI14" s="12">
        <v>0.5</v>
      </c>
      <c r="AJ14" s="12">
        <v>0</v>
      </c>
      <c r="AK14" s="12">
        <v>0</v>
      </c>
      <c r="AL14" s="12"/>
      <c r="AM14" s="12">
        <v>0</v>
      </c>
      <c r="AN14" s="12">
        <v>0</v>
      </c>
      <c r="AO14" s="12">
        <v>0.2</v>
      </c>
      <c r="AP14" s="12">
        <v>0.3</v>
      </c>
      <c r="AQ14" s="12">
        <v>0</v>
      </c>
    </row>
    <row r="15" spans="1:43" s="36" customFormat="1" ht="15" customHeight="1">
      <c r="A15" s="4" t="s">
        <v>22</v>
      </c>
      <c r="B15" s="9">
        <f>SUBTOTAL(9,$Z$10:Z15)</f>
        <v>5</v>
      </c>
      <c r="C15" s="10" t="s">
        <v>267</v>
      </c>
      <c r="D15" s="10" t="s">
        <v>271</v>
      </c>
      <c r="E15" s="12">
        <v>0.3</v>
      </c>
      <c r="F15" s="12"/>
      <c r="G15" s="12">
        <v>0.15</v>
      </c>
      <c r="H15" s="12">
        <v>0.1</v>
      </c>
      <c r="I15" s="12"/>
      <c r="J15" s="12"/>
      <c r="K15" s="12"/>
      <c r="L15" s="12"/>
      <c r="M15" s="12"/>
      <c r="N15" s="12"/>
      <c r="O15" s="12"/>
      <c r="P15" s="12"/>
      <c r="Q15" s="12"/>
      <c r="R15" s="12">
        <v>0.05</v>
      </c>
      <c r="S15" s="12"/>
      <c r="T15" s="23" t="s">
        <v>278</v>
      </c>
      <c r="U15" s="23" t="s">
        <v>265</v>
      </c>
      <c r="V15" s="23" t="s">
        <v>47</v>
      </c>
      <c r="W15" s="23" t="s">
        <v>262</v>
      </c>
      <c r="X15" s="23" t="s">
        <v>373</v>
      </c>
      <c r="Y15" s="23" t="s">
        <v>78</v>
      </c>
      <c r="Z15" s="36">
        <v>1</v>
      </c>
      <c r="AA15" s="10" t="s">
        <v>65</v>
      </c>
      <c r="AB15" s="38" t="str">
        <f t="shared" si="7"/>
        <v>Xuất biểu</v>
      </c>
      <c r="AC15" s="12">
        <v>0.3</v>
      </c>
      <c r="AD15" s="12"/>
      <c r="AE15" s="12">
        <v>0.15</v>
      </c>
      <c r="AF15" s="12">
        <v>0.1</v>
      </c>
      <c r="AG15" s="12"/>
      <c r="AH15" s="12"/>
      <c r="AI15" s="12"/>
      <c r="AJ15" s="12"/>
      <c r="AK15" s="12"/>
      <c r="AL15" s="12"/>
      <c r="AM15" s="12"/>
      <c r="AN15" s="12"/>
      <c r="AO15" s="12"/>
      <c r="AP15" s="12">
        <v>0.05</v>
      </c>
      <c r="AQ15" s="12"/>
    </row>
    <row r="16" spans="1:43" s="36" customFormat="1" ht="15" customHeight="1">
      <c r="A16" s="4" t="s">
        <v>22</v>
      </c>
      <c r="B16" s="9">
        <f>SUBTOTAL(9,$Z$10:Z16)</f>
        <v>6</v>
      </c>
      <c r="C16" s="10" t="s">
        <v>268</v>
      </c>
      <c r="D16" s="10" t="s">
        <v>272</v>
      </c>
      <c r="E16" s="12">
        <v>0.59</v>
      </c>
      <c r="F16" s="12"/>
      <c r="G16" s="12">
        <v>0.03</v>
      </c>
      <c r="H16" s="12">
        <v>0.46</v>
      </c>
      <c r="I16" s="12"/>
      <c r="J16" s="12"/>
      <c r="K16" s="12"/>
      <c r="L16" s="12"/>
      <c r="M16" s="12"/>
      <c r="N16" s="12"/>
      <c r="O16" s="12"/>
      <c r="P16" s="12"/>
      <c r="Q16" s="12"/>
      <c r="R16" s="12">
        <v>0.1</v>
      </c>
      <c r="S16" s="12"/>
      <c r="T16" s="23" t="s">
        <v>278</v>
      </c>
      <c r="U16" s="23" t="s">
        <v>265</v>
      </c>
      <c r="V16" s="23" t="s">
        <v>47</v>
      </c>
      <c r="W16" s="23" t="s">
        <v>316</v>
      </c>
      <c r="X16" s="23" t="s">
        <v>373</v>
      </c>
      <c r="Y16" s="23" t="s">
        <v>78</v>
      </c>
      <c r="Z16" s="36">
        <v>1</v>
      </c>
      <c r="AA16" s="10" t="s">
        <v>65</v>
      </c>
      <c r="AB16" s="38" t="str">
        <f t="shared" si="7"/>
        <v>Xuất biểu</v>
      </c>
      <c r="AC16" s="12">
        <v>0.59</v>
      </c>
      <c r="AD16" s="12"/>
      <c r="AE16" s="12">
        <v>0.03</v>
      </c>
      <c r="AF16" s="12">
        <v>0.46</v>
      </c>
      <c r="AG16" s="12"/>
      <c r="AH16" s="12"/>
      <c r="AI16" s="12"/>
      <c r="AJ16" s="12"/>
      <c r="AK16" s="12"/>
      <c r="AL16" s="12"/>
      <c r="AM16" s="12"/>
      <c r="AN16" s="12"/>
      <c r="AO16" s="12"/>
      <c r="AP16" s="12">
        <v>0.1</v>
      </c>
      <c r="AQ16" s="12"/>
    </row>
    <row r="17" spans="1:43" s="36" customFormat="1" ht="15" customHeight="1">
      <c r="A17" s="4" t="s">
        <v>22</v>
      </c>
      <c r="B17" s="9">
        <f>SUBTOTAL(9,$Z$10:Z17)</f>
        <v>7</v>
      </c>
      <c r="C17" s="10" t="s">
        <v>73</v>
      </c>
      <c r="D17" s="10" t="s">
        <v>313</v>
      </c>
      <c r="E17" s="12">
        <v>5.5</v>
      </c>
      <c r="F17" s="12">
        <v>0</v>
      </c>
      <c r="G17" s="12">
        <v>0.65</v>
      </c>
      <c r="H17" s="12">
        <v>0</v>
      </c>
      <c r="I17" s="12">
        <v>0.2</v>
      </c>
      <c r="J17" s="12">
        <v>0</v>
      </c>
      <c r="K17" s="12">
        <v>4.6500000000000004</v>
      </c>
      <c r="L17" s="12">
        <v>0</v>
      </c>
      <c r="M17" s="12">
        <v>0</v>
      </c>
      <c r="N17" s="12"/>
      <c r="O17" s="12">
        <v>0</v>
      </c>
      <c r="P17" s="12">
        <v>0</v>
      </c>
      <c r="Q17" s="12">
        <v>0</v>
      </c>
      <c r="R17" s="12">
        <v>0</v>
      </c>
      <c r="S17" s="12">
        <v>0</v>
      </c>
      <c r="T17" s="23" t="s">
        <v>75</v>
      </c>
      <c r="U17" s="23" t="s">
        <v>76</v>
      </c>
      <c r="V17" s="23" t="s">
        <v>47</v>
      </c>
      <c r="W17" s="23" t="s">
        <v>77</v>
      </c>
      <c r="X17" s="23" t="s">
        <v>373</v>
      </c>
      <c r="Y17" s="23" t="s">
        <v>253</v>
      </c>
      <c r="Z17" s="36">
        <v>1</v>
      </c>
      <c r="AA17" s="10" t="s">
        <v>313</v>
      </c>
      <c r="AB17" s="38" t="str">
        <f t="shared" si="7"/>
        <v>Xuất biểu</v>
      </c>
      <c r="AC17" s="12">
        <v>5.5</v>
      </c>
      <c r="AD17" s="12">
        <v>0</v>
      </c>
      <c r="AE17" s="12">
        <v>0.65</v>
      </c>
      <c r="AF17" s="12">
        <v>0</v>
      </c>
      <c r="AG17" s="12">
        <v>0.2</v>
      </c>
      <c r="AH17" s="12">
        <v>0</v>
      </c>
      <c r="AI17" s="12">
        <v>4.6500000000000004</v>
      </c>
      <c r="AJ17" s="12">
        <v>0</v>
      </c>
      <c r="AK17" s="12">
        <v>0</v>
      </c>
      <c r="AL17" s="12"/>
      <c r="AM17" s="12">
        <v>0</v>
      </c>
      <c r="AN17" s="12">
        <v>0</v>
      </c>
      <c r="AO17" s="12">
        <v>0</v>
      </c>
      <c r="AP17" s="12">
        <v>0</v>
      </c>
      <c r="AQ17" s="12">
        <v>0</v>
      </c>
    </row>
    <row r="18" spans="1:43" s="36" customFormat="1" ht="15" customHeight="1">
      <c r="A18" s="4" t="s">
        <v>22</v>
      </c>
      <c r="B18" s="9">
        <f>SUBTOTAL(9,$Z$10:Z18)</f>
        <v>8</v>
      </c>
      <c r="C18" s="10" t="s">
        <v>51</v>
      </c>
      <c r="D18" s="10" t="s">
        <v>44</v>
      </c>
      <c r="E18" s="12">
        <v>3.24</v>
      </c>
      <c r="F18" s="12">
        <v>0</v>
      </c>
      <c r="G18" s="12">
        <v>0.6</v>
      </c>
      <c r="H18" s="12">
        <v>0.44</v>
      </c>
      <c r="I18" s="12">
        <v>1</v>
      </c>
      <c r="J18" s="12">
        <v>0</v>
      </c>
      <c r="K18" s="12">
        <v>0.7</v>
      </c>
      <c r="L18" s="12">
        <v>0</v>
      </c>
      <c r="M18" s="12">
        <v>0</v>
      </c>
      <c r="N18" s="12"/>
      <c r="O18" s="12">
        <v>0.5</v>
      </c>
      <c r="P18" s="12">
        <v>0</v>
      </c>
      <c r="Q18" s="12">
        <v>0</v>
      </c>
      <c r="R18" s="12">
        <v>0</v>
      </c>
      <c r="S18" s="12">
        <v>0</v>
      </c>
      <c r="T18" s="23" t="s">
        <v>52</v>
      </c>
      <c r="U18" s="23" t="s">
        <v>46</v>
      </c>
      <c r="V18" s="23" t="s">
        <v>47</v>
      </c>
      <c r="W18" s="23" t="s">
        <v>53</v>
      </c>
      <c r="X18" s="23" t="s">
        <v>373</v>
      </c>
      <c r="Y18" s="23" t="s">
        <v>253</v>
      </c>
      <c r="Z18" s="36">
        <v>1</v>
      </c>
      <c r="AA18" s="10" t="s">
        <v>44</v>
      </c>
      <c r="AB18" s="38" t="str">
        <f t="shared" si="7"/>
        <v>Xuất biểu</v>
      </c>
      <c r="AC18" s="12">
        <v>3.24</v>
      </c>
      <c r="AD18" s="12">
        <v>0</v>
      </c>
      <c r="AE18" s="12">
        <v>0.6</v>
      </c>
      <c r="AF18" s="12">
        <v>0.44</v>
      </c>
      <c r="AG18" s="12">
        <v>1</v>
      </c>
      <c r="AH18" s="12">
        <v>0</v>
      </c>
      <c r="AI18" s="12">
        <v>0.7</v>
      </c>
      <c r="AJ18" s="12">
        <v>0</v>
      </c>
      <c r="AK18" s="12">
        <v>0</v>
      </c>
      <c r="AL18" s="12"/>
      <c r="AM18" s="12">
        <v>0.5</v>
      </c>
      <c r="AN18" s="12">
        <v>0</v>
      </c>
      <c r="AO18" s="12">
        <v>0</v>
      </c>
      <c r="AP18" s="12">
        <v>0</v>
      </c>
      <c r="AQ18" s="12">
        <v>0</v>
      </c>
    </row>
    <row r="19" spans="1:43" s="36" customFormat="1" ht="15" customHeight="1">
      <c r="A19" s="4" t="s">
        <v>22</v>
      </c>
      <c r="B19" s="9">
        <f>SUBTOTAL(9,$Z$10:Z19)</f>
        <v>9</v>
      </c>
      <c r="C19" s="10" t="s">
        <v>58</v>
      </c>
      <c r="D19" s="10" t="s">
        <v>44</v>
      </c>
      <c r="E19" s="12">
        <v>1.65</v>
      </c>
      <c r="F19" s="12">
        <v>0</v>
      </c>
      <c r="G19" s="12">
        <v>0</v>
      </c>
      <c r="H19" s="12">
        <v>1</v>
      </c>
      <c r="I19" s="12">
        <v>0.25</v>
      </c>
      <c r="J19" s="12">
        <v>0</v>
      </c>
      <c r="K19" s="12">
        <v>0</v>
      </c>
      <c r="L19" s="12">
        <v>0</v>
      </c>
      <c r="M19" s="12">
        <v>0</v>
      </c>
      <c r="N19" s="12"/>
      <c r="O19" s="12">
        <v>0.4</v>
      </c>
      <c r="P19" s="12">
        <v>0</v>
      </c>
      <c r="Q19" s="12">
        <v>0</v>
      </c>
      <c r="R19" s="12">
        <v>0</v>
      </c>
      <c r="S19" s="12">
        <v>0</v>
      </c>
      <c r="T19" s="23" t="s">
        <v>376</v>
      </c>
      <c r="U19" s="23" t="s">
        <v>60</v>
      </c>
      <c r="V19" s="23" t="s">
        <v>47</v>
      </c>
      <c r="W19" s="23" t="s">
        <v>48</v>
      </c>
      <c r="X19" s="23" t="s">
        <v>372</v>
      </c>
      <c r="Y19" s="23" t="s">
        <v>253</v>
      </c>
      <c r="Z19" s="36">
        <v>1</v>
      </c>
      <c r="AA19" s="10" t="s">
        <v>44</v>
      </c>
      <c r="AB19" s="38" t="str">
        <f t="shared" si="7"/>
        <v>Xuất biểu</v>
      </c>
      <c r="AC19" s="12">
        <v>1.65</v>
      </c>
      <c r="AD19" s="12">
        <v>0</v>
      </c>
      <c r="AE19" s="12">
        <v>0</v>
      </c>
      <c r="AF19" s="12">
        <v>1</v>
      </c>
      <c r="AG19" s="12">
        <v>0.25</v>
      </c>
      <c r="AH19" s="12">
        <v>0</v>
      </c>
      <c r="AI19" s="12">
        <v>0</v>
      </c>
      <c r="AJ19" s="12">
        <v>0</v>
      </c>
      <c r="AK19" s="12">
        <v>0</v>
      </c>
      <c r="AL19" s="12"/>
      <c r="AM19" s="12">
        <v>0.4</v>
      </c>
      <c r="AN19" s="12">
        <v>0</v>
      </c>
      <c r="AO19" s="12">
        <v>0</v>
      </c>
      <c r="AP19" s="12">
        <v>0</v>
      </c>
      <c r="AQ19" s="12">
        <v>0</v>
      </c>
    </row>
    <row r="20" spans="1:43" s="36" customFormat="1" ht="15" customHeight="1">
      <c r="A20" s="4" t="s">
        <v>22</v>
      </c>
      <c r="B20" s="9">
        <f>SUBTOTAL(9,$Z$10:Z20)</f>
        <v>10</v>
      </c>
      <c r="C20" s="10" t="s">
        <v>63</v>
      </c>
      <c r="D20" s="10" t="s">
        <v>44</v>
      </c>
      <c r="E20" s="12">
        <v>6.8000000000000007</v>
      </c>
      <c r="F20" s="12">
        <v>0</v>
      </c>
      <c r="G20" s="12">
        <v>0.5</v>
      </c>
      <c r="H20" s="12">
        <v>0.6</v>
      </c>
      <c r="I20" s="12">
        <v>1</v>
      </c>
      <c r="J20" s="12">
        <v>0</v>
      </c>
      <c r="K20" s="12">
        <v>4.2</v>
      </c>
      <c r="L20" s="12">
        <v>0</v>
      </c>
      <c r="M20" s="12">
        <v>0</v>
      </c>
      <c r="N20" s="12"/>
      <c r="O20" s="12">
        <v>0.5</v>
      </c>
      <c r="P20" s="12">
        <v>0</v>
      </c>
      <c r="Q20" s="12">
        <v>0</v>
      </c>
      <c r="R20" s="12">
        <v>0</v>
      </c>
      <c r="S20" s="12">
        <v>0</v>
      </c>
      <c r="T20" s="23" t="s">
        <v>64</v>
      </c>
      <c r="U20" s="23" t="s">
        <v>46</v>
      </c>
      <c r="V20" s="23" t="s">
        <v>47</v>
      </c>
      <c r="W20" s="23" t="s">
        <v>53</v>
      </c>
      <c r="X20" s="23" t="s">
        <v>373</v>
      </c>
      <c r="Y20" s="23" t="s">
        <v>253</v>
      </c>
      <c r="Z20" s="36">
        <v>1</v>
      </c>
      <c r="AA20" s="10" t="s">
        <v>44</v>
      </c>
      <c r="AB20" s="38" t="str">
        <f t="shared" si="7"/>
        <v>Xuất biểu</v>
      </c>
      <c r="AC20" s="12">
        <v>6.8000000000000007</v>
      </c>
      <c r="AD20" s="12">
        <v>0</v>
      </c>
      <c r="AE20" s="12">
        <v>0.5</v>
      </c>
      <c r="AF20" s="12">
        <v>0.6</v>
      </c>
      <c r="AG20" s="12">
        <v>1</v>
      </c>
      <c r="AH20" s="12">
        <v>0</v>
      </c>
      <c r="AI20" s="12">
        <v>4.2</v>
      </c>
      <c r="AJ20" s="12">
        <v>0</v>
      </c>
      <c r="AK20" s="12">
        <v>0</v>
      </c>
      <c r="AL20" s="12"/>
      <c r="AM20" s="12">
        <v>0.5</v>
      </c>
      <c r="AN20" s="12">
        <v>0</v>
      </c>
      <c r="AO20" s="12">
        <v>0</v>
      </c>
      <c r="AP20" s="12">
        <v>0</v>
      </c>
      <c r="AQ20" s="12">
        <v>0</v>
      </c>
    </row>
    <row r="21" spans="1:43" s="36" customFormat="1" ht="15" customHeight="1">
      <c r="A21" s="4" t="s">
        <v>22</v>
      </c>
      <c r="B21" s="9">
        <f>SUBTOTAL(9,$Z$10:Z21)</f>
        <v>11</v>
      </c>
      <c r="C21" s="10" t="s">
        <v>79</v>
      </c>
      <c r="D21" s="10" t="s">
        <v>380</v>
      </c>
      <c r="E21" s="12">
        <v>3.15</v>
      </c>
      <c r="F21" s="12">
        <v>0</v>
      </c>
      <c r="G21" s="12">
        <v>0.35</v>
      </c>
      <c r="H21" s="12">
        <v>0.6</v>
      </c>
      <c r="I21" s="12">
        <v>0.8</v>
      </c>
      <c r="J21" s="12">
        <v>0</v>
      </c>
      <c r="K21" s="12">
        <v>1.2</v>
      </c>
      <c r="L21" s="12">
        <v>0</v>
      </c>
      <c r="M21" s="12">
        <v>0</v>
      </c>
      <c r="N21" s="12"/>
      <c r="O21" s="12">
        <v>0</v>
      </c>
      <c r="P21" s="12">
        <v>0</v>
      </c>
      <c r="Q21" s="12">
        <v>0</v>
      </c>
      <c r="R21" s="12">
        <v>0.2</v>
      </c>
      <c r="S21" s="12">
        <v>0</v>
      </c>
      <c r="T21" s="23" t="s">
        <v>81</v>
      </c>
      <c r="U21" s="23" t="s">
        <v>82</v>
      </c>
      <c r="V21" s="23" t="s">
        <v>47</v>
      </c>
      <c r="W21" s="23" t="s">
        <v>83</v>
      </c>
      <c r="X21" s="23" t="s">
        <v>373</v>
      </c>
      <c r="Y21" s="23" t="s">
        <v>253</v>
      </c>
      <c r="Z21" s="36">
        <v>1</v>
      </c>
      <c r="AA21" s="10" t="s">
        <v>44</v>
      </c>
      <c r="AB21" s="38" t="str">
        <f t="shared" si="7"/>
        <v>Xuất biểu</v>
      </c>
      <c r="AC21" s="12">
        <v>3.15</v>
      </c>
      <c r="AD21" s="12">
        <v>0</v>
      </c>
      <c r="AE21" s="12">
        <v>0.35</v>
      </c>
      <c r="AF21" s="12">
        <v>0.6</v>
      </c>
      <c r="AG21" s="12">
        <v>0.8</v>
      </c>
      <c r="AH21" s="12">
        <v>0</v>
      </c>
      <c r="AI21" s="12">
        <v>1.2</v>
      </c>
      <c r="AJ21" s="12">
        <v>0</v>
      </c>
      <c r="AK21" s="12">
        <v>0</v>
      </c>
      <c r="AL21" s="12"/>
      <c r="AM21" s="12">
        <v>0</v>
      </c>
      <c r="AN21" s="12">
        <v>0</v>
      </c>
      <c r="AO21" s="12">
        <v>0</v>
      </c>
      <c r="AP21" s="12">
        <v>0.2</v>
      </c>
      <c r="AQ21" s="12">
        <v>0</v>
      </c>
    </row>
    <row r="22" spans="1:43" s="36" customFormat="1" ht="15" customHeight="1">
      <c r="A22" s="4" t="s">
        <v>22</v>
      </c>
      <c r="B22" s="9">
        <f>SUBTOTAL(9,$Z$10:Z22)</f>
        <v>12</v>
      </c>
      <c r="C22" s="10" t="s">
        <v>266</v>
      </c>
      <c r="D22" s="10" t="s">
        <v>270</v>
      </c>
      <c r="E22" s="12">
        <v>2</v>
      </c>
      <c r="F22" s="12">
        <v>0.05</v>
      </c>
      <c r="G22" s="12"/>
      <c r="H22" s="12">
        <v>0.1</v>
      </c>
      <c r="I22" s="12">
        <v>0.4</v>
      </c>
      <c r="J22" s="12"/>
      <c r="K22" s="12">
        <v>1.3</v>
      </c>
      <c r="L22" s="12"/>
      <c r="M22" s="12"/>
      <c r="N22" s="12"/>
      <c r="O22" s="12"/>
      <c r="P22" s="12">
        <v>0.05</v>
      </c>
      <c r="Q22" s="12"/>
      <c r="R22" s="12">
        <v>0.1</v>
      </c>
      <c r="S22" s="12"/>
      <c r="T22" s="23" t="s">
        <v>314</v>
      </c>
      <c r="U22" s="23" t="s">
        <v>265</v>
      </c>
      <c r="V22" s="23" t="s">
        <v>47</v>
      </c>
      <c r="W22" s="23" t="s">
        <v>315</v>
      </c>
      <c r="X22" s="23" t="s">
        <v>373</v>
      </c>
      <c r="Y22" s="23" t="s">
        <v>78</v>
      </c>
      <c r="Z22" s="36">
        <v>1</v>
      </c>
      <c r="AA22" s="10" t="s">
        <v>44</v>
      </c>
      <c r="AB22" s="38" t="str">
        <f t="shared" si="7"/>
        <v>Xuất biểu</v>
      </c>
      <c r="AC22" s="12">
        <v>2</v>
      </c>
      <c r="AD22" s="12">
        <v>0.05</v>
      </c>
      <c r="AE22" s="12"/>
      <c r="AF22" s="12">
        <v>0.1</v>
      </c>
      <c r="AG22" s="12">
        <v>0.4</v>
      </c>
      <c r="AH22" s="12"/>
      <c r="AI22" s="12">
        <v>1.3</v>
      </c>
      <c r="AJ22" s="12"/>
      <c r="AK22" s="12"/>
      <c r="AL22" s="12"/>
      <c r="AM22" s="12"/>
      <c r="AN22" s="12">
        <v>0.05</v>
      </c>
      <c r="AO22" s="12"/>
      <c r="AP22" s="12">
        <v>0.1</v>
      </c>
      <c r="AQ22" s="12"/>
    </row>
    <row r="23" spans="1:43" s="36" customFormat="1" ht="15" customHeight="1">
      <c r="A23" s="4" t="s">
        <v>22</v>
      </c>
      <c r="B23" s="9">
        <f>SUBTOTAL(9,$Z$10:Z23)</f>
        <v>13</v>
      </c>
      <c r="C23" s="10" t="s">
        <v>330</v>
      </c>
      <c r="D23" s="10" t="s">
        <v>333</v>
      </c>
      <c r="E23" s="12">
        <v>0.19</v>
      </c>
      <c r="F23" s="12"/>
      <c r="G23" s="12">
        <v>0.04</v>
      </c>
      <c r="H23" s="12">
        <v>0.03</v>
      </c>
      <c r="I23" s="12">
        <v>7.0000000000000007E-2</v>
      </c>
      <c r="J23" s="12"/>
      <c r="K23" s="12"/>
      <c r="L23" s="12"/>
      <c r="M23" s="12"/>
      <c r="N23" s="12"/>
      <c r="O23" s="12"/>
      <c r="P23" s="12"/>
      <c r="Q23" s="12"/>
      <c r="R23" s="12">
        <v>0.05</v>
      </c>
      <c r="S23" s="12"/>
      <c r="T23" s="23" t="s">
        <v>291</v>
      </c>
      <c r="U23" s="23" t="s">
        <v>336</v>
      </c>
      <c r="V23" s="23" t="s">
        <v>337</v>
      </c>
      <c r="W23" s="23" t="s">
        <v>296</v>
      </c>
      <c r="X23" s="23" t="s">
        <v>373</v>
      </c>
      <c r="Y23" s="23" t="s">
        <v>78</v>
      </c>
      <c r="Z23" s="36">
        <v>1</v>
      </c>
      <c r="AA23" s="10" t="s">
        <v>44</v>
      </c>
      <c r="AB23" s="38" t="str">
        <f t="shared" si="7"/>
        <v>Xuất biểu</v>
      </c>
      <c r="AC23" s="12">
        <v>0.19</v>
      </c>
      <c r="AD23" s="12"/>
      <c r="AE23" s="12">
        <v>0.04</v>
      </c>
      <c r="AF23" s="12">
        <v>0.03</v>
      </c>
      <c r="AG23" s="12">
        <v>7.0000000000000007E-2</v>
      </c>
      <c r="AH23" s="12"/>
      <c r="AI23" s="12"/>
      <c r="AJ23" s="12"/>
      <c r="AK23" s="12"/>
      <c r="AL23" s="12"/>
      <c r="AM23" s="12"/>
      <c r="AN23" s="12"/>
      <c r="AO23" s="12"/>
      <c r="AP23" s="12">
        <v>0.05</v>
      </c>
      <c r="AQ23" s="12"/>
    </row>
    <row r="24" spans="1:43" s="36" customFormat="1" ht="15" customHeight="1">
      <c r="A24" s="4" t="s">
        <v>22</v>
      </c>
      <c r="B24" s="9">
        <f>SUBTOTAL(9,$Z$10:Z24)</f>
        <v>14</v>
      </c>
      <c r="C24" s="10" t="s">
        <v>331</v>
      </c>
      <c r="D24" s="10" t="s">
        <v>334</v>
      </c>
      <c r="E24" s="12">
        <v>0.03</v>
      </c>
      <c r="F24" s="12"/>
      <c r="G24" s="12">
        <v>0.01</v>
      </c>
      <c r="H24" s="12">
        <v>0.01</v>
      </c>
      <c r="I24" s="12">
        <v>0.01</v>
      </c>
      <c r="J24" s="12"/>
      <c r="K24" s="12"/>
      <c r="L24" s="12"/>
      <c r="M24" s="12"/>
      <c r="N24" s="12"/>
      <c r="O24" s="12"/>
      <c r="P24" s="12"/>
      <c r="Q24" s="12"/>
      <c r="R24" s="12"/>
      <c r="S24" s="12"/>
      <c r="T24" s="23" t="s">
        <v>291</v>
      </c>
      <c r="U24" s="23" t="s">
        <v>336</v>
      </c>
      <c r="V24" s="23" t="s">
        <v>337</v>
      </c>
      <c r="W24" s="23" t="s">
        <v>57</v>
      </c>
      <c r="X24" s="23" t="s">
        <v>373</v>
      </c>
      <c r="Y24" s="23" t="s">
        <v>78</v>
      </c>
      <c r="Z24" s="36">
        <v>1</v>
      </c>
      <c r="AA24" s="10" t="s">
        <v>44</v>
      </c>
      <c r="AB24" s="38" t="str">
        <f t="shared" si="7"/>
        <v>Xuất biểu</v>
      </c>
      <c r="AC24" s="12">
        <v>0.03</v>
      </c>
      <c r="AD24" s="12"/>
      <c r="AE24" s="12">
        <v>0.01</v>
      </c>
      <c r="AF24" s="12">
        <v>0.01</v>
      </c>
      <c r="AG24" s="12">
        <v>0.01</v>
      </c>
      <c r="AH24" s="12"/>
      <c r="AI24" s="12"/>
      <c r="AJ24" s="12"/>
      <c r="AK24" s="12"/>
      <c r="AL24" s="12"/>
      <c r="AM24" s="12"/>
      <c r="AN24" s="12"/>
      <c r="AO24" s="12"/>
      <c r="AP24" s="12"/>
      <c r="AQ24" s="12"/>
    </row>
    <row r="25" spans="1:43" s="36" customFormat="1" ht="15" customHeight="1">
      <c r="A25" s="4" t="s">
        <v>22</v>
      </c>
      <c r="B25" s="9">
        <f>SUBTOTAL(9,$Z$10:Z25)</f>
        <v>15</v>
      </c>
      <c r="C25" s="10" t="s">
        <v>332</v>
      </c>
      <c r="D25" s="10" t="s">
        <v>335</v>
      </c>
      <c r="E25" s="12">
        <v>0.15</v>
      </c>
      <c r="F25" s="12">
        <v>0.15</v>
      </c>
      <c r="G25" s="12"/>
      <c r="H25" s="12"/>
      <c r="I25" s="12"/>
      <c r="J25" s="12"/>
      <c r="K25" s="12"/>
      <c r="L25" s="12"/>
      <c r="M25" s="12"/>
      <c r="N25" s="12"/>
      <c r="O25" s="12"/>
      <c r="P25" s="12"/>
      <c r="Q25" s="12"/>
      <c r="R25" s="12"/>
      <c r="S25" s="12"/>
      <c r="T25" s="23" t="s">
        <v>291</v>
      </c>
      <c r="U25" s="23" t="s">
        <v>336</v>
      </c>
      <c r="V25" s="23" t="s">
        <v>337</v>
      </c>
      <c r="W25" s="23" t="s">
        <v>127</v>
      </c>
      <c r="X25" s="23" t="s">
        <v>373</v>
      </c>
      <c r="Y25" s="23" t="s">
        <v>78</v>
      </c>
      <c r="Z25" s="36">
        <v>1</v>
      </c>
      <c r="AA25" s="10" t="s">
        <v>44</v>
      </c>
      <c r="AB25" s="38" t="str">
        <f t="shared" si="7"/>
        <v>Xuất biểu</v>
      </c>
      <c r="AC25" s="12">
        <v>0.15</v>
      </c>
      <c r="AD25" s="12">
        <v>0.15</v>
      </c>
      <c r="AE25" s="12"/>
      <c r="AF25" s="12"/>
      <c r="AG25" s="12"/>
      <c r="AH25" s="12"/>
      <c r="AI25" s="12"/>
      <c r="AJ25" s="12"/>
      <c r="AK25" s="12"/>
      <c r="AL25" s="12"/>
      <c r="AM25" s="12"/>
      <c r="AN25" s="12"/>
      <c r="AO25" s="12"/>
      <c r="AP25" s="12"/>
      <c r="AQ25" s="12"/>
    </row>
    <row r="26" spans="1:43" s="36" customFormat="1" ht="15" customHeight="1">
      <c r="A26" s="4" t="s">
        <v>22</v>
      </c>
      <c r="B26" s="9">
        <f>SUBTOTAL(9,$Z$10:Z26)</f>
        <v>16</v>
      </c>
      <c r="C26" s="10" t="s">
        <v>338</v>
      </c>
      <c r="D26" s="10" t="s">
        <v>333</v>
      </c>
      <c r="E26" s="12">
        <v>0.08</v>
      </c>
      <c r="F26" s="12"/>
      <c r="G26" s="12">
        <v>0.08</v>
      </c>
      <c r="H26" s="12"/>
      <c r="I26" s="12"/>
      <c r="J26" s="12"/>
      <c r="K26" s="12"/>
      <c r="L26" s="12"/>
      <c r="M26" s="12"/>
      <c r="N26" s="12"/>
      <c r="O26" s="12"/>
      <c r="P26" s="12"/>
      <c r="Q26" s="12"/>
      <c r="R26" s="12"/>
      <c r="S26" s="12"/>
      <c r="T26" s="23" t="s">
        <v>291</v>
      </c>
      <c r="U26" s="23" t="s">
        <v>336</v>
      </c>
      <c r="V26" s="23" t="s">
        <v>337</v>
      </c>
      <c r="W26" s="23" t="s">
        <v>127</v>
      </c>
      <c r="X26" s="23" t="s">
        <v>373</v>
      </c>
      <c r="Y26" s="23" t="s">
        <v>78</v>
      </c>
      <c r="Z26" s="36">
        <v>1</v>
      </c>
      <c r="AA26" s="10" t="s">
        <v>44</v>
      </c>
      <c r="AB26" s="38" t="str">
        <f t="shared" si="7"/>
        <v>Xuất biểu</v>
      </c>
      <c r="AC26" s="12">
        <v>0.08</v>
      </c>
      <c r="AD26" s="12"/>
      <c r="AE26" s="12">
        <v>0.08</v>
      </c>
      <c r="AF26" s="12"/>
      <c r="AG26" s="12"/>
      <c r="AH26" s="12"/>
      <c r="AI26" s="12"/>
      <c r="AJ26" s="12"/>
      <c r="AK26" s="12"/>
      <c r="AL26" s="12"/>
      <c r="AM26" s="12"/>
      <c r="AN26" s="12"/>
      <c r="AO26" s="12"/>
      <c r="AP26" s="12"/>
      <c r="AQ26" s="12"/>
    </row>
    <row r="27" spans="1:43" s="36" customFormat="1" ht="15" customHeight="1">
      <c r="A27" s="3" t="s">
        <v>40</v>
      </c>
      <c r="B27" s="109" t="s">
        <v>23</v>
      </c>
      <c r="C27" s="6" t="s">
        <v>84</v>
      </c>
      <c r="D27" s="7">
        <v>0</v>
      </c>
      <c r="E27" s="8">
        <f>SUBTOTAL(9,E28)</f>
        <v>1.2</v>
      </c>
      <c r="F27" s="8">
        <f t="shared" ref="F27:S27" si="10">SUM(F28)</f>
        <v>0</v>
      </c>
      <c r="G27" s="8">
        <f t="shared" si="10"/>
        <v>0</v>
      </c>
      <c r="H27" s="8">
        <f t="shared" si="10"/>
        <v>0.2</v>
      </c>
      <c r="I27" s="8">
        <f t="shared" si="10"/>
        <v>0</v>
      </c>
      <c r="J27" s="8">
        <f t="shared" si="10"/>
        <v>0</v>
      </c>
      <c r="K27" s="8">
        <f t="shared" si="10"/>
        <v>1</v>
      </c>
      <c r="L27" s="8">
        <f t="shared" si="10"/>
        <v>0</v>
      </c>
      <c r="M27" s="8">
        <f t="shared" si="10"/>
        <v>0</v>
      </c>
      <c r="N27" s="8"/>
      <c r="O27" s="8">
        <f t="shared" si="10"/>
        <v>0</v>
      </c>
      <c r="P27" s="8">
        <f t="shared" si="10"/>
        <v>0</v>
      </c>
      <c r="Q27" s="8">
        <f t="shared" si="10"/>
        <v>0</v>
      </c>
      <c r="R27" s="8">
        <f t="shared" si="10"/>
        <v>0</v>
      </c>
      <c r="S27" s="8">
        <f t="shared" si="10"/>
        <v>0</v>
      </c>
      <c r="T27" s="8">
        <f t="shared" ref="T27:Y27" si="11">SUM(T28)</f>
        <v>0</v>
      </c>
      <c r="U27" s="8">
        <f t="shared" si="11"/>
        <v>0</v>
      </c>
      <c r="V27" s="15">
        <f t="shared" si="11"/>
        <v>0</v>
      </c>
      <c r="W27" s="8">
        <f t="shared" si="11"/>
        <v>0</v>
      </c>
      <c r="X27" s="8"/>
      <c r="Y27" s="8">
        <f t="shared" si="11"/>
        <v>0</v>
      </c>
      <c r="AA27" s="108" t="str">
        <f>$AA$3</f>
        <v>Sơn Viên</v>
      </c>
      <c r="AB27" s="38" t="str">
        <f t="shared" si="7"/>
        <v>Xuất biểu</v>
      </c>
      <c r="AC27" s="123"/>
      <c r="AD27" s="123"/>
      <c r="AE27" s="123"/>
      <c r="AF27" s="123"/>
      <c r="AG27" s="123"/>
      <c r="AH27" s="123"/>
      <c r="AI27" s="123"/>
      <c r="AJ27" s="123"/>
      <c r="AK27" s="123"/>
      <c r="AL27" s="123"/>
      <c r="AM27" s="123"/>
      <c r="AN27" s="123"/>
      <c r="AO27" s="123"/>
      <c r="AP27" s="123"/>
      <c r="AQ27" s="123"/>
    </row>
    <row r="28" spans="1:43" s="36" customFormat="1" ht="15" customHeight="1">
      <c r="A28" s="4" t="s">
        <v>23</v>
      </c>
      <c r="B28" s="9">
        <f>SUBTOTAL(9,$Z$10:Z28)</f>
        <v>17</v>
      </c>
      <c r="C28" s="10" t="s">
        <v>327</v>
      </c>
      <c r="D28" s="10" t="s">
        <v>44</v>
      </c>
      <c r="E28" s="12">
        <v>1.2</v>
      </c>
      <c r="F28" s="12">
        <v>0</v>
      </c>
      <c r="G28" s="12">
        <v>0</v>
      </c>
      <c r="H28" s="12">
        <v>0.2</v>
      </c>
      <c r="I28" s="12">
        <v>0</v>
      </c>
      <c r="J28" s="12">
        <v>0</v>
      </c>
      <c r="K28" s="12">
        <v>1</v>
      </c>
      <c r="L28" s="12">
        <v>0</v>
      </c>
      <c r="M28" s="12">
        <v>0</v>
      </c>
      <c r="N28" s="12"/>
      <c r="O28" s="12">
        <v>0</v>
      </c>
      <c r="P28" s="12">
        <v>0</v>
      </c>
      <c r="Q28" s="12">
        <v>0</v>
      </c>
      <c r="R28" s="12">
        <v>0</v>
      </c>
      <c r="S28" s="12">
        <v>0</v>
      </c>
      <c r="T28" s="23" t="s">
        <v>59</v>
      </c>
      <c r="U28" s="23" t="s">
        <v>60</v>
      </c>
      <c r="V28" s="23" t="s">
        <v>47</v>
      </c>
      <c r="W28" s="23" t="s">
        <v>48</v>
      </c>
      <c r="X28" s="23" t="s">
        <v>372</v>
      </c>
      <c r="Y28" s="23" t="s">
        <v>253</v>
      </c>
      <c r="Z28" s="36">
        <v>1</v>
      </c>
      <c r="AA28" s="10" t="s">
        <v>44</v>
      </c>
      <c r="AB28" s="38" t="str">
        <f t="shared" si="7"/>
        <v>Xuất biểu</v>
      </c>
      <c r="AC28" s="12">
        <v>1.2</v>
      </c>
      <c r="AD28" s="12">
        <v>0</v>
      </c>
      <c r="AE28" s="12">
        <v>0</v>
      </c>
      <c r="AF28" s="12">
        <v>0.2</v>
      </c>
      <c r="AG28" s="12">
        <v>0</v>
      </c>
      <c r="AH28" s="12">
        <v>0</v>
      </c>
      <c r="AI28" s="12">
        <v>1</v>
      </c>
      <c r="AJ28" s="12">
        <v>0</v>
      </c>
      <c r="AK28" s="12">
        <v>0</v>
      </c>
      <c r="AL28" s="12"/>
      <c r="AM28" s="12">
        <v>0</v>
      </c>
      <c r="AN28" s="12">
        <v>0</v>
      </c>
      <c r="AO28" s="12">
        <v>0</v>
      </c>
      <c r="AP28" s="12">
        <v>0</v>
      </c>
      <c r="AQ28" s="12">
        <v>0</v>
      </c>
    </row>
    <row r="29" spans="1:43" ht="15" customHeight="1">
      <c r="A29" s="3" t="s">
        <v>40</v>
      </c>
      <c r="B29" s="109" t="s">
        <v>28</v>
      </c>
      <c r="C29" s="6" t="s">
        <v>104</v>
      </c>
      <c r="D29" s="7">
        <v>0</v>
      </c>
      <c r="E29" s="8">
        <f>SUBTOTAL(9,E30:E32)</f>
        <v>0.56000000000000005</v>
      </c>
      <c r="F29" s="8">
        <f t="shared" ref="F29:S29" si="12">SUM(F30:F32)</f>
        <v>0</v>
      </c>
      <c r="G29" s="8">
        <f t="shared" si="12"/>
        <v>0</v>
      </c>
      <c r="H29" s="8">
        <f t="shared" si="12"/>
        <v>0.03</v>
      </c>
      <c r="I29" s="8">
        <f t="shared" si="12"/>
        <v>0</v>
      </c>
      <c r="J29" s="8">
        <f t="shared" si="12"/>
        <v>0</v>
      </c>
      <c r="K29" s="8">
        <f t="shared" si="12"/>
        <v>0.5</v>
      </c>
      <c r="L29" s="8">
        <f t="shared" si="12"/>
        <v>0</v>
      </c>
      <c r="M29" s="8">
        <f t="shared" si="12"/>
        <v>0</v>
      </c>
      <c r="N29" s="8">
        <f t="shared" si="12"/>
        <v>0</v>
      </c>
      <c r="O29" s="8">
        <f t="shared" si="12"/>
        <v>0</v>
      </c>
      <c r="P29" s="8">
        <f t="shared" si="12"/>
        <v>0.03</v>
      </c>
      <c r="Q29" s="8">
        <f t="shared" si="12"/>
        <v>0</v>
      </c>
      <c r="R29" s="8">
        <f t="shared" si="12"/>
        <v>0</v>
      </c>
      <c r="S29" s="8">
        <f t="shared" si="12"/>
        <v>0</v>
      </c>
      <c r="T29" s="8">
        <f t="shared" ref="T29:Y29" si="13">SUM(T30)</f>
        <v>0</v>
      </c>
      <c r="U29" s="8">
        <f t="shared" si="13"/>
        <v>0</v>
      </c>
      <c r="V29" s="15">
        <f t="shared" si="13"/>
        <v>0</v>
      </c>
      <c r="W29" s="8">
        <f t="shared" si="13"/>
        <v>0</v>
      </c>
      <c r="X29" s="8"/>
      <c r="Y29" s="8">
        <f t="shared" si="13"/>
        <v>0</v>
      </c>
      <c r="AA29" s="108" t="str">
        <f>$AA$3</f>
        <v>Sơn Viên</v>
      </c>
      <c r="AB29" s="38" t="str">
        <f t="shared" si="7"/>
        <v>Xuất biểu</v>
      </c>
      <c r="AC29" s="123"/>
      <c r="AD29" s="123"/>
      <c r="AE29" s="123"/>
      <c r="AF29" s="123"/>
      <c r="AG29" s="123"/>
      <c r="AH29" s="123"/>
      <c r="AI29" s="123"/>
      <c r="AJ29" s="123"/>
      <c r="AK29" s="123"/>
      <c r="AL29" s="123"/>
      <c r="AM29" s="123"/>
      <c r="AN29" s="123"/>
      <c r="AO29" s="123"/>
      <c r="AP29" s="123"/>
      <c r="AQ29" s="123"/>
    </row>
    <row r="30" spans="1:43" ht="15" customHeight="1">
      <c r="A30" s="4" t="s">
        <v>28</v>
      </c>
      <c r="B30" s="9">
        <f>SUBTOTAL(9,$Z$10:Z30)</f>
        <v>18</v>
      </c>
      <c r="C30" s="10" t="s">
        <v>105</v>
      </c>
      <c r="D30" s="10" t="s">
        <v>44</v>
      </c>
      <c r="E30" s="12">
        <v>0.5</v>
      </c>
      <c r="F30" s="12">
        <v>0</v>
      </c>
      <c r="G30" s="12">
        <v>0</v>
      </c>
      <c r="H30" s="12">
        <v>0</v>
      </c>
      <c r="I30" s="12">
        <v>0</v>
      </c>
      <c r="J30" s="12">
        <v>0</v>
      </c>
      <c r="K30" s="12">
        <v>0.5</v>
      </c>
      <c r="L30" s="12">
        <v>0</v>
      </c>
      <c r="M30" s="12">
        <v>0</v>
      </c>
      <c r="N30" s="12"/>
      <c r="O30" s="12">
        <v>0</v>
      </c>
      <c r="P30" s="12">
        <v>0</v>
      </c>
      <c r="Q30" s="12">
        <v>0</v>
      </c>
      <c r="R30" s="12">
        <v>0</v>
      </c>
      <c r="S30" s="12">
        <v>0</v>
      </c>
      <c r="T30" s="23" t="s">
        <v>106</v>
      </c>
      <c r="U30" s="23" t="s">
        <v>107</v>
      </c>
      <c r="V30" s="23" t="s">
        <v>47</v>
      </c>
      <c r="W30" s="23" t="s">
        <v>90</v>
      </c>
      <c r="X30" s="23" t="s">
        <v>372</v>
      </c>
      <c r="Y30" s="23" t="s">
        <v>253</v>
      </c>
      <c r="Z30" s="36">
        <v>1</v>
      </c>
      <c r="AA30" s="10" t="s">
        <v>44</v>
      </c>
      <c r="AB30" s="38" t="str">
        <f t="shared" si="7"/>
        <v>Xuất biểu</v>
      </c>
      <c r="AC30" s="12">
        <v>0.5</v>
      </c>
      <c r="AD30" s="12">
        <v>0</v>
      </c>
      <c r="AE30" s="12">
        <v>0</v>
      </c>
      <c r="AF30" s="12">
        <v>0</v>
      </c>
      <c r="AG30" s="12">
        <v>0</v>
      </c>
      <c r="AH30" s="12">
        <v>0</v>
      </c>
      <c r="AI30" s="12">
        <v>0.5</v>
      </c>
      <c r="AJ30" s="12">
        <v>0</v>
      </c>
      <c r="AK30" s="12">
        <v>0</v>
      </c>
      <c r="AL30" s="12"/>
      <c r="AM30" s="12">
        <v>0</v>
      </c>
      <c r="AN30" s="12">
        <v>0</v>
      </c>
      <c r="AO30" s="12">
        <v>0</v>
      </c>
      <c r="AP30" s="12">
        <v>0</v>
      </c>
      <c r="AQ30" s="12">
        <v>0</v>
      </c>
    </row>
    <row r="31" spans="1:43" ht="15" customHeight="1">
      <c r="A31" s="4" t="s">
        <v>28</v>
      </c>
      <c r="B31" s="9">
        <f>SUBTOTAL(9,$Z$10:Z31)</f>
        <v>19</v>
      </c>
      <c r="C31" s="10" t="s">
        <v>274</v>
      </c>
      <c r="D31" s="10" t="s">
        <v>276</v>
      </c>
      <c r="E31" s="12">
        <v>0.03</v>
      </c>
      <c r="F31" s="12"/>
      <c r="G31" s="12"/>
      <c r="H31" s="12">
        <v>0.03</v>
      </c>
      <c r="I31" s="12"/>
      <c r="J31" s="12"/>
      <c r="K31" s="12"/>
      <c r="L31" s="12"/>
      <c r="M31" s="12"/>
      <c r="N31" s="12"/>
      <c r="O31" s="12"/>
      <c r="P31" s="12"/>
      <c r="Q31" s="12"/>
      <c r="R31" s="12"/>
      <c r="S31" s="12"/>
      <c r="T31" s="23" t="s">
        <v>278</v>
      </c>
      <c r="U31" s="23" t="s">
        <v>265</v>
      </c>
      <c r="V31" s="23" t="s">
        <v>47</v>
      </c>
      <c r="W31" s="23" t="s">
        <v>279</v>
      </c>
      <c r="X31" s="23" t="s">
        <v>372</v>
      </c>
      <c r="Y31" s="23" t="s">
        <v>78</v>
      </c>
      <c r="Z31" s="36">
        <v>1</v>
      </c>
      <c r="AA31" s="10" t="s">
        <v>206</v>
      </c>
      <c r="AB31" s="38" t="str">
        <f t="shared" si="7"/>
        <v>Xuất biểu</v>
      </c>
      <c r="AC31" s="12">
        <v>0.03</v>
      </c>
      <c r="AD31" s="12"/>
      <c r="AE31" s="12"/>
      <c r="AF31" s="12">
        <v>0.03</v>
      </c>
      <c r="AG31" s="12"/>
      <c r="AH31" s="12"/>
      <c r="AI31" s="12"/>
      <c r="AJ31" s="12"/>
      <c r="AK31" s="12"/>
      <c r="AL31" s="12"/>
      <c r="AM31" s="12"/>
      <c r="AN31" s="12"/>
      <c r="AO31" s="12"/>
      <c r="AP31" s="12"/>
      <c r="AQ31" s="12"/>
    </row>
    <row r="32" spans="1:43" ht="15" customHeight="1">
      <c r="A32" s="4" t="s">
        <v>28</v>
      </c>
      <c r="B32" s="9">
        <f>SUBTOTAL(9,$Z$10:Z32)</f>
        <v>20</v>
      </c>
      <c r="C32" s="10" t="s">
        <v>275</v>
      </c>
      <c r="D32" s="10" t="s">
        <v>277</v>
      </c>
      <c r="E32" s="12">
        <v>0.03</v>
      </c>
      <c r="F32" s="12"/>
      <c r="G32" s="12"/>
      <c r="H32" s="12"/>
      <c r="I32" s="12"/>
      <c r="J32" s="12"/>
      <c r="K32" s="12"/>
      <c r="L32" s="12"/>
      <c r="M32" s="12"/>
      <c r="N32" s="12"/>
      <c r="O32" s="12"/>
      <c r="P32" s="12">
        <v>0.03</v>
      </c>
      <c r="Q32" s="12"/>
      <c r="R32" s="12"/>
      <c r="S32" s="12"/>
      <c r="T32" s="23" t="s">
        <v>278</v>
      </c>
      <c r="U32" s="23" t="s">
        <v>265</v>
      </c>
      <c r="V32" s="23" t="s">
        <v>47</v>
      </c>
      <c r="W32" s="23" t="s">
        <v>262</v>
      </c>
      <c r="X32" s="23" t="s">
        <v>372</v>
      </c>
      <c r="Y32" s="23" t="s">
        <v>78</v>
      </c>
      <c r="Z32" s="36">
        <v>1</v>
      </c>
      <c r="AA32" s="10" t="s">
        <v>65</v>
      </c>
      <c r="AB32" s="38" t="str">
        <f t="shared" si="7"/>
        <v>Xuất biểu</v>
      </c>
      <c r="AC32" s="12">
        <v>0.03</v>
      </c>
      <c r="AD32" s="12"/>
      <c r="AE32" s="12"/>
      <c r="AF32" s="12"/>
      <c r="AG32" s="12"/>
      <c r="AH32" s="12"/>
      <c r="AI32" s="12"/>
      <c r="AJ32" s="12"/>
      <c r="AK32" s="12"/>
      <c r="AL32" s="12"/>
      <c r="AM32" s="12"/>
      <c r="AN32" s="12">
        <v>0.03</v>
      </c>
      <c r="AO32" s="12"/>
      <c r="AP32" s="12"/>
      <c r="AQ32" s="12"/>
    </row>
    <row r="33" spans="1:43" ht="15" customHeight="1">
      <c r="A33" s="3" t="s">
        <v>40</v>
      </c>
      <c r="B33" s="109" t="s">
        <v>29</v>
      </c>
      <c r="C33" s="6" t="s">
        <v>111</v>
      </c>
      <c r="D33" s="7">
        <v>0</v>
      </c>
      <c r="E33" s="8">
        <f>SUBTOTAL(9,E34:E41)</f>
        <v>4.72</v>
      </c>
      <c r="F33" s="8">
        <f t="shared" ref="F33:S33" si="14">SUM(F34:F41)</f>
        <v>0</v>
      </c>
      <c r="G33" s="8">
        <f t="shared" si="14"/>
        <v>1.1200000000000001</v>
      </c>
      <c r="H33" s="8">
        <f t="shared" si="14"/>
        <v>0.75</v>
      </c>
      <c r="I33" s="8">
        <f t="shared" si="14"/>
        <v>2.2000000000000002</v>
      </c>
      <c r="J33" s="8">
        <f t="shared" si="14"/>
        <v>0</v>
      </c>
      <c r="K33" s="8">
        <f t="shared" si="14"/>
        <v>0.56000000000000005</v>
      </c>
      <c r="L33" s="8">
        <f t="shared" si="14"/>
        <v>0.08</v>
      </c>
      <c r="M33" s="8">
        <f t="shared" si="14"/>
        <v>0</v>
      </c>
      <c r="N33" s="8">
        <f t="shared" si="14"/>
        <v>0</v>
      </c>
      <c r="O33" s="8">
        <f t="shared" si="14"/>
        <v>0.01</v>
      </c>
      <c r="P33" s="8">
        <f t="shared" si="14"/>
        <v>0</v>
      </c>
      <c r="Q33" s="8">
        <f t="shared" si="14"/>
        <v>0</v>
      </c>
      <c r="R33" s="8">
        <f t="shared" si="14"/>
        <v>0</v>
      </c>
      <c r="S33" s="8">
        <f t="shared" si="14"/>
        <v>0</v>
      </c>
      <c r="T33" s="8">
        <f t="shared" ref="T33:Y33" si="15">SUM(T34:T36)</f>
        <v>0</v>
      </c>
      <c r="U33" s="8">
        <f t="shared" si="15"/>
        <v>0</v>
      </c>
      <c r="V33" s="15">
        <f t="shared" si="15"/>
        <v>0</v>
      </c>
      <c r="W33" s="8">
        <f t="shared" si="15"/>
        <v>0</v>
      </c>
      <c r="X33" s="8"/>
      <c r="Y33" s="8">
        <f t="shared" si="15"/>
        <v>0</v>
      </c>
      <c r="AA33" s="108" t="str">
        <f>$AA$3</f>
        <v>Sơn Viên</v>
      </c>
      <c r="AB33" s="38" t="str">
        <f t="shared" si="7"/>
        <v>Xuất biểu</v>
      </c>
      <c r="AC33" s="123"/>
      <c r="AD33" s="123"/>
      <c r="AE33" s="123"/>
      <c r="AF33" s="123"/>
      <c r="AG33" s="123"/>
      <c r="AH33" s="123"/>
      <c r="AI33" s="123"/>
      <c r="AJ33" s="123"/>
      <c r="AK33" s="123"/>
      <c r="AL33" s="123"/>
      <c r="AM33" s="123"/>
      <c r="AN33" s="123"/>
      <c r="AO33" s="123"/>
      <c r="AP33" s="123"/>
      <c r="AQ33" s="123"/>
    </row>
    <row r="34" spans="1:43" ht="15" customHeight="1">
      <c r="A34" s="4" t="s">
        <v>29</v>
      </c>
      <c r="B34" s="9">
        <f>SUBTOTAL(9,$Z$10:Z34)</f>
        <v>21</v>
      </c>
      <c r="C34" s="10" t="s">
        <v>294</v>
      </c>
      <c r="D34" s="10" t="s">
        <v>290</v>
      </c>
      <c r="E34" s="12">
        <v>0.6</v>
      </c>
      <c r="F34" s="12"/>
      <c r="G34" s="12"/>
      <c r="H34" s="12">
        <v>0.6</v>
      </c>
      <c r="I34" s="12"/>
      <c r="J34" s="12"/>
      <c r="K34" s="12"/>
      <c r="L34" s="12"/>
      <c r="M34" s="12"/>
      <c r="N34" s="12"/>
      <c r="O34" s="12"/>
      <c r="P34" s="12"/>
      <c r="Q34" s="12"/>
      <c r="R34" s="12"/>
      <c r="S34" s="12"/>
      <c r="T34" s="23" t="s">
        <v>291</v>
      </c>
      <c r="U34" s="23" t="s">
        <v>286</v>
      </c>
      <c r="V34" s="23" t="s">
        <v>292</v>
      </c>
      <c r="W34" s="23" t="s">
        <v>148</v>
      </c>
      <c r="X34" s="23" t="s">
        <v>372</v>
      </c>
      <c r="Y34" s="23" t="s">
        <v>78</v>
      </c>
      <c r="Z34" s="36">
        <v>1</v>
      </c>
      <c r="AA34" s="10" t="s">
        <v>206</v>
      </c>
      <c r="AB34" s="38" t="str">
        <f t="shared" si="7"/>
        <v>Xuất biểu</v>
      </c>
      <c r="AC34" s="12">
        <v>0.6</v>
      </c>
      <c r="AD34" s="12"/>
      <c r="AE34" s="12"/>
      <c r="AF34" s="12">
        <v>0.6</v>
      </c>
      <c r="AG34" s="12"/>
      <c r="AH34" s="12"/>
      <c r="AI34" s="12"/>
      <c r="AJ34" s="12"/>
      <c r="AK34" s="12"/>
      <c r="AL34" s="12"/>
      <c r="AM34" s="12"/>
      <c r="AN34" s="12"/>
      <c r="AO34" s="12"/>
      <c r="AP34" s="12"/>
      <c r="AQ34" s="12"/>
    </row>
    <row r="35" spans="1:43" ht="15" customHeight="1">
      <c r="A35" s="4" t="s">
        <v>29</v>
      </c>
      <c r="B35" s="9">
        <f>SUBTOTAL(9,$Z$10:Z35)</f>
        <v>22</v>
      </c>
      <c r="C35" s="10" t="s">
        <v>297</v>
      </c>
      <c r="D35" s="10" t="s">
        <v>301</v>
      </c>
      <c r="E35" s="12">
        <v>0.5</v>
      </c>
      <c r="F35" s="12"/>
      <c r="G35" s="12"/>
      <c r="H35" s="12"/>
      <c r="I35" s="12"/>
      <c r="J35" s="12"/>
      <c r="K35" s="12">
        <v>0.5</v>
      </c>
      <c r="L35" s="12"/>
      <c r="M35" s="12"/>
      <c r="N35" s="12"/>
      <c r="O35" s="12"/>
      <c r="P35" s="12"/>
      <c r="Q35" s="12"/>
      <c r="R35" s="12"/>
      <c r="S35" s="12"/>
      <c r="T35" s="23" t="s">
        <v>291</v>
      </c>
      <c r="U35" s="23" t="s">
        <v>286</v>
      </c>
      <c r="V35" s="23" t="s">
        <v>292</v>
      </c>
      <c r="W35" s="23" t="s">
        <v>155</v>
      </c>
      <c r="X35" s="23" t="s">
        <v>372</v>
      </c>
      <c r="Y35" s="23" t="s">
        <v>78</v>
      </c>
      <c r="Z35" s="36">
        <v>1</v>
      </c>
      <c r="AA35" s="10" t="s">
        <v>196</v>
      </c>
      <c r="AB35" s="38" t="str">
        <f t="shared" si="7"/>
        <v>Xuất biểu</v>
      </c>
      <c r="AC35" s="12">
        <v>0.5</v>
      </c>
      <c r="AD35" s="12"/>
      <c r="AE35" s="12"/>
      <c r="AF35" s="12"/>
      <c r="AG35" s="12"/>
      <c r="AH35" s="12"/>
      <c r="AI35" s="12">
        <v>0.5</v>
      </c>
      <c r="AJ35" s="12"/>
      <c r="AK35" s="12"/>
      <c r="AL35" s="12"/>
      <c r="AM35" s="12"/>
      <c r="AN35" s="12"/>
      <c r="AO35" s="12"/>
      <c r="AP35" s="12"/>
      <c r="AQ35" s="12"/>
    </row>
    <row r="36" spans="1:43" ht="15" customHeight="1">
      <c r="A36" s="4" t="s">
        <v>29</v>
      </c>
      <c r="B36" s="9">
        <f>SUBTOTAL(9,$Z$10:Z36)</f>
        <v>23</v>
      </c>
      <c r="C36" s="10" t="s">
        <v>298</v>
      </c>
      <c r="D36" s="10" t="s">
        <v>328</v>
      </c>
      <c r="E36" s="12">
        <v>0.5</v>
      </c>
      <c r="F36" s="12"/>
      <c r="G36" s="12"/>
      <c r="H36" s="12"/>
      <c r="I36" s="12">
        <v>0.5</v>
      </c>
      <c r="J36" s="12"/>
      <c r="K36" s="12"/>
      <c r="L36" s="12"/>
      <c r="M36" s="12"/>
      <c r="N36" s="12"/>
      <c r="O36" s="12"/>
      <c r="P36" s="12"/>
      <c r="Q36" s="12"/>
      <c r="R36" s="12"/>
      <c r="S36" s="12"/>
      <c r="T36" s="23" t="s">
        <v>291</v>
      </c>
      <c r="U36" s="23" t="s">
        <v>286</v>
      </c>
      <c r="V36" s="23" t="s">
        <v>292</v>
      </c>
      <c r="W36" s="23" t="s">
        <v>62</v>
      </c>
      <c r="X36" s="23" t="s">
        <v>372</v>
      </c>
      <c r="Y36" s="23" t="s">
        <v>78</v>
      </c>
      <c r="Z36" s="36">
        <v>1</v>
      </c>
      <c r="AA36" s="10" t="s">
        <v>196</v>
      </c>
      <c r="AB36" s="38" t="str">
        <f t="shared" si="7"/>
        <v>Xuất biểu</v>
      </c>
      <c r="AC36" s="12">
        <v>0.5</v>
      </c>
      <c r="AD36" s="12"/>
      <c r="AE36" s="12"/>
      <c r="AF36" s="12"/>
      <c r="AG36" s="12">
        <v>0.5</v>
      </c>
      <c r="AH36" s="12"/>
      <c r="AI36" s="12"/>
      <c r="AJ36" s="12"/>
      <c r="AK36" s="12"/>
      <c r="AL36" s="12"/>
      <c r="AM36" s="12"/>
      <c r="AN36" s="12"/>
      <c r="AO36" s="12"/>
      <c r="AP36" s="12"/>
      <c r="AQ36" s="12"/>
    </row>
    <row r="37" spans="1:43" ht="15" customHeight="1">
      <c r="A37" s="4" t="s">
        <v>29</v>
      </c>
      <c r="B37" s="9">
        <f>SUBTOTAL(9,$Z$10:Z37)</f>
        <v>24</v>
      </c>
      <c r="C37" s="10" t="s">
        <v>299</v>
      </c>
      <c r="D37" s="10" t="s">
        <v>302</v>
      </c>
      <c r="E37" s="12">
        <v>0.5</v>
      </c>
      <c r="F37" s="12"/>
      <c r="G37" s="12"/>
      <c r="H37" s="12"/>
      <c r="I37" s="12">
        <v>0.5</v>
      </c>
      <c r="J37" s="12"/>
      <c r="K37" s="12"/>
      <c r="L37" s="12"/>
      <c r="M37" s="12"/>
      <c r="N37" s="12"/>
      <c r="O37" s="12"/>
      <c r="P37" s="12"/>
      <c r="Q37" s="12"/>
      <c r="R37" s="12"/>
      <c r="S37" s="12"/>
      <c r="T37" s="23" t="s">
        <v>291</v>
      </c>
      <c r="U37" s="23" t="s">
        <v>286</v>
      </c>
      <c r="V37" s="23" t="s">
        <v>292</v>
      </c>
      <c r="W37" s="23" t="s">
        <v>296</v>
      </c>
      <c r="X37" s="23" t="s">
        <v>372</v>
      </c>
      <c r="Y37" s="23" t="s">
        <v>78</v>
      </c>
      <c r="Z37" s="36">
        <v>1</v>
      </c>
      <c r="AA37" s="10" t="s">
        <v>196</v>
      </c>
      <c r="AB37" s="38" t="str">
        <f t="shared" si="7"/>
        <v>Xuất biểu</v>
      </c>
      <c r="AC37" s="12">
        <v>0.5</v>
      </c>
      <c r="AD37" s="12"/>
      <c r="AE37" s="12"/>
      <c r="AF37" s="12"/>
      <c r="AG37" s="12">
        <v>0.5</v>
      </c>
      <c r="AH37" s="12"/>
      <c r="AI37" s="12"/>
      <c r="AJ37" s="12"/>
      <c r="AK37" s="12"/>
      <c r="AL37" s="12"/>
      <c r="AM37" s="12"/>
      <c r="AN37" s="12"/>
      <c r="AO37" s="12"/>
      <c r="AP37" s="12"/>
      <c r="AQ37" s="12"/>
    </row>
    <row r="38" spans="1:43" ht="15" customHeight="1">
      <c r="A38" s="4" t="s">
        <v>29</v>
      </c>
      <c r="B38" s="9">
        <f>SUBTOTAL(9,$Z$10:Z38)</f>
        <v>25</v>
      </c>
      <c r="C38" s="10" t="s">
        <v>300</v>
      </c>
      <c r="D38" s="10" t="s">
        <v>303</v>
      </c>
      <c r="E38" s="12">
        <v>1.2</v>
      </c>
      <c r="F38" s="12"/>
      <c r="G38" s="12"/>
      <c r="H38" s="12"/>
      <c r="I38" s="12">
        <v>1.2</v>
      </c>
      <c r="J38" s="12"/>
      <c r="K38" s="12"/>
      <c r="L38" s="12"/>
      <c r="M38" s="12"/>
      <c r="N38" s="12"/>
      <c r="O38" s="12"/>
      <c r="P38" s="12"/>
      <c r="Q38" s="12"/>
      <c r="R38" s="12"/>
      <c r="S38" s="12"/>
      <c r="T38" s="23" t="s">
        <v>291</v>
      </c>
      <c r="U38" s="23" t="s">
        <v>286</v>
      </c>
      <c r="V38" s="23" t="s">
        <v>292</v>
      </c>
      <c r="W38" s="23" t="s">
        <v>157</v>
      </c>
      <c r="X38" s="23" t="s">
        <v>372</v>
      </c>
      <c r="Y38" s="23" t="s">
        <v>78</v>
      </c>
      <c r="Z38" s="36">
        <v>1</v>
      </c>
      <c r="AA38" s="10" t="s">
        <v>196</v>
      </c>
      <c r="AB38" s="38" t="str">
        <f t="shared" si="7"/>
        <v>Xuất biểu</v>
      </c>
      <c r="AC38" s="12">
        <v>1.2</v>
      </c>
      <c r="AD38" s="12"/>
      <c r="AE38" s="12"/>
      <c r="AF38" s="12"/>
      <c r="AG38" s="12">
        <v>1.2</v>
      </c>
      <c r="AH38" s="12"/>
      <c r="AI38" s="12"/>
      <c r="AJ38" s="12"/>
      <c r="AK38" s="12"/>
      <c r="AL38" s="12"/>
      <c r="AM38" s="12"/>
      <c r="AN38" s="12"/>
      <c r="AO38" s="12"/>
      <c r="AP38" s="12"/>
      <c r="AQ38" s="12"/>
    </row>
    <row r="39" spans="1:43" ht="15" customHeight="1">
      <c r="A39" s="4" t="s">
        <v>29</v>
      </c>
      <c r="B39" s="9">
        <f>SUBTOTAL(9,$Z$10:Z39)</f>
        <v>26</v>
      </c>
      <c r="C39" s="10" t="s">
        <v>112</v>
      </c>
      <c r="D39" s="10" t="s">
        <v>381</v>
      </c>
      <c r="E39" s="12">
        <v>0.7</v>
      </c>
      <c r="F39" s="12">
        <v>0</v>
      </c>
      <c r="G39" s="12">
        <v>0.7</v>
      </c>
      <c r="H39" s="12">
        <v>0</v>
      </c>
      <c r="I39" s="12">
        <v>0</v>
      </c>
      <c r="J39" s="12">
        <v>0</v>
      </c>
      <c r="K39" s="12">
        <v>0</v>
      </c>
      <c r="L39" s="12">
        <v>0</v>
      </c>
      <c r="M39" s="12">
        <v>0</v>
      </c>
      <c r="N39" s="12"/>
      <c r="O39" s="12">
        <v>0</v>
      </c>
      <c r="P39" s="12">
        <v>0</v>
      </c>
      <c r="Q39" s="12">
        <v>0</v>
      </c>
      <c r="R39" s="12">
        <v>0</v>
      </c>
      <c r="S39" s="12">
        <v>0</v>
      </c>
      <c r="T39" s="23" t="s">
        <v>52</v>
      </c>
      <c r="U39" s="23" t="s">
        <v>60</v>
      </c>
      <c r="V39" s="23" t="s">
        <v>114</v>
      </c>
      <c r="W39" s="23" t="s">
        <v>98</v>
      </c>
      <c r="X39" s="23" t="s">
        <v>373</v>
      </c>
      <c r="Y39" s="23" t="s">
        <v>253</v>
      </c>
      <c r="Z39" s="36">
        <v>1</v>
      </c>
      <c r="AA39" s="10" t="s">
        <v>89</v>
      </c>
      <c r="AB39" s="38" t="str">
        <f t="shared" si="7"/>
        <v>Xuất biểu</v>
      </c>
      <c r="AC39" s="12">
        <v>0.7</v>
      </c>
      <c r="AD39" s="12">
        <v>0</v>
      </c>
      <c r="AE39" s="12">
        <v>0.7</v>
      </c>
      <c r="AF39" s="12">
        <v>0</v>
      </c>
      <c r="AG39" s="12">
        <v>0</v>
      </c>
      <c r="AH39" s="12">
        <v>0</v>
      </c>
      <c r="AI39" s="12">
        <v>0</v>
      </c>
      <c r="AJ39" s="12">
        <v>0</v>
      </c>
      <c r="AK39" s="12">
        <v>0</v>
      </c>
      <c r="AL39" s="12"/>
      <c r="AM39" s="12">
        <v>0</v>
      </c>
      <c r="AN39" s="12">
        <v>0</v>
      </c>
      <c r="AO39" s="12">
        <v>0</v>
      </c>
      <c r="AP39" s="12">
        <v>0</v>
      </c>
      <c r="AQ39" s="12">
        <v>0</v>
      </c>
    </row>
    <row r="40" spans="1:43" ht="15" customHeight="1">
      <c r="A40" s="4" t="s">
        <v>29</v>
      </c>
      <c r="B40" s="9">
        <f>SUBTOTAL(9,$Z$10:Z40)</f>
        <v>27</v>
      </c>
      <c r="C40" s="10" t="s">
        <v>118</v>
      </c>
      <c r="D40" s="10" t="s">
        <v>65</v>
      </c>
      <c r="E40" s="12">
        <v>0.55000000000000004</v>
      </c>
      <c r="F40" s="12">
        <v>0</v>
      </c>
      <c r="G40" s="12">
        <v>0.4</v>
      </c>
      <c r="H40" s="12">
        <v>0.15</v>
      </c>
      <c r="I40" s="12">
        <v>0</v>
      </c>
      <c r="J40" s="12">
        <v>0</v>
      </c>
      <c r="K40" s="12">
        <v>0</v>
      </c>
      <c r="L40" s="12">
        <v>0</v>
      </c>
      <c r="M40" s="12">
        <v>0</v>
      </c>
      <c r="N40" s="12"/>
      <c r="O40" s="12">
        <v>0</v>
      </c>
      <c r="P40" s="12">
        <v>0</v>
      </c>
      <c r="Q40" s="12">
        <v>0</v>
      </c>
      <c r="R40" s="12">
        <v>0</v>
      </c>
      <c r="S40" s="12">
        <v>0</v>
      </c>
      <c r="T40" s="23">
        <v>0</v>
      </c>
      <c r="U40" s="23" t="s">
        <v>60</v>
      </c>
      <c r="V40" s="23" t="s">
        <v>68</v>
      </c>
      <c r="W40" s="23" t="s">
        <v>69</v>
      </c>
      <c r="X40" s="23" t="s">
        <v>373</v>
      </c>
      <c r="Y40" s="23" t="s">
        <v>253</v>
      </c>
      <c r="Z40" s="36">
        <v>1</v>
      </c>
      <c r="AA40" s="10" t="s">
        <v>65</v>
      </c>
      <c r="AB40" s="38" t="str">
        <f t="shared" si="7"/>
        <v>Xuất biểu</v>
      </c>
      <c r="AC40" s="12">
        <v>0.55000000000000004</v>
      </c>
      <c r="AD40" s="12">
        <v>0</v>
      </c>
      <c r="AE40" s="12">
        <v>0.4</v>
      </c>
      <c r="AF40" s="12">
        <v>0.15</v>
      </c>
      <c r="AG40" s="12">
        <v>0</v>
      </c>
      <c r="AH40" s="12">
        <v>0</v>
      </c>
      <c r="AI40" s="12">
        <v>0</v>
      </c>
      <c r="AJ40" s="12">
        <v>0</v>
      </c>
      <c r="AK40" s="12">
        <v>0</v>
      </c>
      <c r="AL40" s="12"/>
      <c r="AM40" s="12">
        <v>0</v>
      </c>
      <c r="AN40" s="12">
        <v>0</v>
      </c>
      <c r="AO40" s="12">
        <v>0</v>
      </c>
      <c r="AP40" s="12">
        <v>0</v>
      </c>
      <c r="AQ40" s="12">
        <v>0</v>
      </c>
    </row>
    <row r="41" spans="1:43" ht="15" customHeight="1">
      <c r="A41" s="4" t="s">
        <v>29</v>
      </c>
      <c r="B41" s="9">
        <f>SUBTOTAL(9,$Z$10:Z41)</f>
        <v>28</v>
      </c>
      <c r="C41" s="10" t="s">
        <v>119</v>
      </c>
      <c r="D41" s="10" t="s">
        <v>44</v>
      </c>
      <c r="E41" s="12">
        <v>0.16999999999999998</v>
      </c>
      <c r="F41" s="12">
        <v>0</v>
      </c>
      <c r="G41" s="12">
        <v>0.02</v>
      </c>
      <c r="H41" s="12">
        <v>0</v>
      </c>
      <c r="I41" s="12">
        <v>0</v>
      </c>
      <c r="J41" s="12">
        <v>0</v>
      </c>
      <c r="K41" s="12">
        <v>0.06</v>
      </c>
      <c r="L41" s="12">
        <v>0.08</v>
      </c>
      <c r="M41" s="12">
        <v>0</v>
      </c>
      <c r="N41" s="12"/>
      <c r="O41" s="12">
        <v>0.01</v>
      </c>
      <c r="P41" s="12">
        <v>0</v>
      </c>
      <c r="Q41" s="12">
        <v>0</v>
      </c>
      <c r="R41" s="12">
        <v>0</v>
      </c>
      <c r="S41" s="12">
        <v>0</v>
      </c>
      <c r="T41" s="23" t="s">
        <v>120</v>
      </c>
      <c r="U41" s="23" t="s">
        <v>121</v>
      </c>
      <c r="V41" s="23" t="s">
        <v>47</v>
      </c>
      <c r="W41" s="23" t="s">
        <v>98</v>
      </c>
      <c r="X41" s="23" t="s">
        <v>373</v>
      </c>
      <c r="Y41" s="23" t="s">
        <v>253</v>
      </c>
      <c r="Z41" s="36">
        <v>1</v>
      </c>
      <c r="AA41" s="10" t="s">
        <v>44</v>
      </c>
      <c r="AB41" s="38" t="str">
        <f t="shared" si="7"/>
        <v>Xuất biểu</v>
      </c>
      <c r="AC41" s="12">
        <v>0.16999999999999998</v>
      </c>
      <c r="AD41" s="12">
        <v>0</v>
      </c>
      <c r="AE41" s="12">
        <v>0.02</v>
      </c>
      <c r="AF41" s="12">
        <v>0</v>
      </c>
      <c r="AG41" s="12">
        <v>0</v>
      </c>
      <c r="AH41" s="12">
        <v>0</v>
      </c>
      <c r="AI41" s="12">
        <v>0.06</v>
      </c>
      <c r="AJ41" s="12">
        <v>0.08</v>
      </c>
      <c r="AK41" s="12">
        <v>0</v>
      </c>
      <c r="AL41" s="12"/>
      <c r="AM41" s="12">
        <v>0.01</v>
      </c>
      <c r="AN41" s="12">
        <v>0</v>
      </c>
      <c r="AO41" s="12">
        <v>0</v>
      </c>
      <c r="AP41" s="12">
        <v>0</v>
      </c>
      <c r="AQ41" s="12">
        <v>0</v>
      </c>
    </row>
    <row r="42" spans="1:43" ht="15" customHeight="1">
      <c r="A42" s="3" t="s">
        <v>40</v>
      </c>
      <c r="B42" s="109" t="s">
        <v>26</v>
      </c>
      <c r="C42" s="6" t="s">
        <v>288</v>
      </c>
      <c r="D42" s="7">
        <v>0</v>
      </c>
      <c r="E42" s="8">
        <f>SUBTOTAL(9,E43)</f>
        <v>0.2</v>
      </c>
      <c r="F42" s="8">
        <f t="shared" ref="F42:S42" si="16">SUM(F43)</f>
        <v>0</v>
      </c>
      <c r="G42" s="8">
        <f t="shared" si="16"/>
        <v>0</v>
      </c>
      <c r="H42" s="8">
        <f t="shared" si="16"/>
        <v>0.08</v>
      </c>
      <c r="I42" s="8">
        <f t="shared" si="16"/>
        <v>0</v>
      </c>
      <c r="J42" s="8">
        <f t="shared" si="16"/>
        <v>0</v>
      </c>
      <c r="K42" s="8">
        <f t="shared" si="16"/>
        <v>0</v>
      </c>
      <c r="L42" s="8">
        <f t="shared" si="16"/>
        <v>0</v>
      </c>
      <c r="M42" s="8">
        <f t="shared" si="16"/>
        <v>0</v>
      </c>
      <c r="N42" s="8"/>
      <c r="O42" s="8">
        <f t="shared" si="16"/>
        <v>0</v>
      </c>
      <c r="P42" s="8">
        <f t="shared" si="16"/>
        <v>0.05</v>
      </c>
      <c r="Q42" s="8">
        <f t="shared" si="16"/>
        <v>0</v>
      </c>
      <c r="R42" s="8">
        <f t="shared" si="16"/>
        <v>7.0000000000000007E-2</v>
      </c>
      <c r="S42" s="8">
        <f t="shared" si="16"/>
        <v>0</v>
      </c>
      <c r="T42" s="8">
        <f t="shared" ref="T42:Y44" si="17">SUM(T43:T49)</f>
        <v>0</v>
      </c>
      <c r="U42" s="8">
        <f t="shared" si="17"/>
        <v>0</v>
      </c>
      <c r="V42" s="15">
        <f t="shared" si="17"/>
        <v>0</v>
      </c>
      <c r="W42" s="8">
        <f t="shared" si="17"/>
        <v>0</v>
      </c>
      <c r="X42" s="8"/>
      <c r="Y42" s="8">
        <f t="shared" si="17"/>
        <v>0</v>
      </c>
      <c r="AA42" s="108" t="str">
        <f>$AA$3</f>
        <v>Sơn Viên</v>
      </c>
      <c r="AB42" s="38" t="str">
        <f t="shared" si="7"/>
        <v>Xuất biểu</v>
      </c>
      <c r="AC42" s="123"/>
      <c r="AD42" s="123"/>
      <c r="AE42" s="123"/>
      <c r="AF42" s="123"/>
      <c r="AG42" s="123"/>
      <c r="AH42" s="123"/>
      <c r="AI42" s="123"/>
      <c r="AJ42" s="123"/>
      <c r="AK42" s="123"/>
      <c r="AL42" s="123"/>
      <c r="AM42" s="123"/>
      <c r="AN42" s="123"/>
      <c r="AO42" s="123"/>
      <c r="AP42" s="123"/>
      <c r="AQ42" s="123"/>
    </row>
    <row r="43" spans="1:43" ht="15" customHeight="1">
      <c r="A43" s="4" t="s">
        <v>26</v>
      </c>
      <c r="B43" s="9">
        <f>SUBTOTAL(9,$Z$10:Z43)</f>
        <v>29</v>
      </c>
      <c r="C43" s="10" t="s">
        <v>289</v>
      </c>
      <c r="D43" s="10" t="s">
        <v>290</v>
      </c>
      <c r="E43" s="12">
        <v>0.2</v>
      </c>
      <c r="F43" s="12"/>
      <c r="G43" s="12"/>
      <c r="H43" s="12">
        <v>0.08</v>
      </c>
      <c r="I43" s="12"/>
      <c r="J43" s="12"/>
      <c r="K43" s="12"/>
      <c r="L43" s="12"/>
      <c r="M43" s="12"/>
      <c r="N43" s="12"/>
      <c r="O43" s="12"/>
      <c r="P43" s="12">
        <v>0.05</v>
      </c>
      <c r="Q43" s="12"/>
      <c r="R43" s="12">
        <v>7.0000000000000007E-2</v>
      </c>
      <c r="S43" s="12"/>
      <c r="T43" s="23" t="s">
        <v>378</v>
      </c>
      <c r="U43" s="23" t="s">
        <v>286</v>
      </c>
      <c r="V43" s="23" t="s">
        <v>377</v>
      </c>
      <c r="W43" s="23" t="s">
        <v>293</v>
      </c>
      <c r="X43" s="23" t="s">
        <v>372</v>
      </c>
      <c r="Y43" s="23" t="s">
        <v>78</v>
      </c>
      <c r="Z43" s="36">
        <v>1</v>
      </c>
      <c r="AA43" s="10" t="s">
        <v>206</v>
      </c>
      <c r="AB43" s="38" t="str">
        <f t="shared" si="7"/>
        <v>Xuất biểu</v>
      </c>
      <c r="AC43" s="12">
        <v>0.2</v>
      </c>
      <c r="AD43" s="12"/>
      <c r="AE43" s="12"/>
      <c r="AF43" s="12">
        <v>0.08</v>
      </c>
      <c r="AG43" s="12"/>
      <c r="AH43" s="12"/>
      <c r="AI43" s="12"/>
      <c r="AJ43" s="12"/>
      <c r="AK43" s="12"/>
      <c r="AL43" s="12"/>
      <c r="AM43" s="12"/>
      <c r="AN43" s="12">
        <v>0.05</v>
      </c>
      <c r="AO43" s="12"/>
      <c r="AP43" s="12">
        <v>7.0000000000000007E-2</v>
      </c>
      <c r="AQ43" s="12"/>
    </row>
    <row r="44" spans="1:43" ht="15" customHeight="1">
      <c r="A44" s="3" t="s">
        <v>40</v>
      </c>
      <c r="B44" s="109" t="s">
        <v>32</v>
      </c>
      <c r="C44" s="6" t="s">
        <v>124</v>
      </c>
      <c r="D44" s="7">
        <v>0</v>
      </c>
      <c r="E44" s="8">
        <f>SUBTOTAL(9,E45:E51)</f>
        <v>7.65</v>
      </c>
      <c r="F44" s="8">
        <f t="shared" ref="F44:S44" si="18">SUM(F45:F51)</f>
        <v>0</v>
      </c>
      <c r="G44" s="8">
        <f t="shared" si="18"/>
        <v>0.8</v>
      </c>
      <c r="H44" s="8">
        <f t="shared" si="18"/>
        <v>0.85000000000000009</v>
      </c>
      <c r="I44" s="8">
        <f t="shared" si="18"/>
        <v>1.1000000000000001</v>
      </c>
      <c r="J44" s="8">
        <f t="shared" si="18"/>
        <v>0</v>
      </c>
      <c r="K44" s="8">
        <f t="shared" si="18"/>
        <v>3.5</v>
      </c>
      <c r="L44" s="8">
        <f t="shared" si="18"/>
        <v>0</v>
      </c>
      <c r="M44" s="8">
        <f t="shared" si="18"/>
        <v>0.1</v>
      </c>
      <c r="N44" s="8">
        <f t="shared" si="18"/>
        <v>0</v>
      </c>
      <c r="O44" s="8">
        <f t="shared" si="18"/>
        <v>0.6</v>
      </c>
      <c r="P44" s="8">
        <f t="shared" si="18"/>
        <v>0</v>
      </c>
      <c r="Q44" s="8">
        <f t="shared" si="18"/>
        <v>0</v>
      </c>
      <c r="R44" s="8">
        <f t="shared" si="18"/>
        <v>0.5</v>
      </c>
      <c r="S44" s="8">
        <f t="shared" si="18"/>
        <v>0.2</v>
      </c>
      <c r="T44" s="8">
        <f t="shared" si="17"/>
        <v>0</v>
      </c>
      <c r="U44" s="8">
        <f t="shared" si="17"/>
        <v>0</v>
      </c>
      <c r="V44" s="15">
        <f t="shared" si="17"/>
        <v>0</v>
      </c>
      <c r="W44" s="8">
        <f t="shared" si="17"/>
        <v>0</v>
      </c>
      <c r="X44" s="8"/>
      <c r="Y44" s="8">
        <f t="shared" si="17"/>
        <v>0</v>
      </c>
      <c r="AA44" s="108" t="str">
        <f>$AA$3</f>
        <v>Sơn Viên</v>
      </c>
      <c r="AB44" s="38" t="str">
        <f t="shared" si="7"/>
        <v>Xuất biểu</v>
      </c>
      <c r="AC44" s="123"/>
      <c r="AD44" s="123"/>
      <c r="AE44" s="123"/>
      <c r="AF44" s="123"/>
      <c r="AG44" s="123"/>
      <c r="AH44" s="123"/>
      <c r="AI44" s="123"/>
      <c r="AJ44" s="123"/>
      <c r="AK44" s="123"/>
      <c r="AL44" s="123"/>
      <c r="AM44" s="123"/>
      <c r="AN44" s="123"/>
      <c r="AO44" s="123"/>
      <c r="AP44" s="123"/>
      <c r="AQ44" s="123"/>
    </row>
    <row r="45" spans="1:43" ht="15" customHeight="1">
      <c r="A45" s="4" t="s">
        <v>32</v>
      </c>
      <c r="B45" s="9">
        <f>SUBTOTAL(9,$Z$10:Z45)</f>
        <v>30</v>
      </c>
      <c r="C45" s="10" t="s">
        <v>140</v>
      </c>
      <c r="D45" s="10" t="s">
        <v>382</v>
      </c>
      <c r="E45" s="12">
        <v>0.3</v>
      </c>
      <c r="F45" s="12">
        <v>0</v>
      </c>
      <c r="G45" s="12">
        <v>0.3</v>
      </c>
      <c r="H45" s="12">
        <v>0</v>
      </c>
      <c r="I45" s="12">
        <v>0</v>
      </c>
      <c r="J45" s="12">
        <v>0</v>
      </c>
      <c r="K45" s="12">
        <v>0</v>
      </c>
      <c r="L45" s="12">
        <v>0</v>
      </c>
      <c r="M45" s="12">
        <v>0</v>
      </c>
      <c r="N45" s="12"/>
      <c r="O45" s="12">
        <v>0</v>
      </c>
      <c r="P45" s="12">
        <v>0</v>
      </c>
      <c r="Q45" s="12">
        <v>0</v>
      </c>
      <c r="R45" s="12">
        <v>0</v>
      </c>
      <c r="S45" s="12">
        <v>0</v>
      </c>
      <c r="T45" s="23" t="s">
        <v>147</v>
      </c>
      <c r="U45" s="23" t="s">
        <v>143</v>
      </c>
      <c r="V45" s="23" t="s">
        <v>114</v>
      </c>
      <c r="W45" s="23" t="s">
        <v>148</v>
      </c>
      <c r="X45" s="23" t="s">
        <v>373</v>
      </c>
      <c r="Y45" s="23" t="s">
        <v>253</v>
      </c>
      <c r="Z45" s="36">
        <v>1</v>
      </c>
      <c r="AA45" s="10" t="s">
        <v>89</v>
      </c>
      <c r="AB45" s="38" t="str">
        <f t="shared" si="7"/>
        <v>Xuất biểu</v>
      </c>
      <c r="AC45" s="12">
        <v>0.3</v>
      </c>
      <c r="AD45" s="12">
        <v>0</v>
      </c>
      <c r="AE45" s="12">
        <v>0.3</v>
      </c>
      <c r="AF45" s="12">
        <v>0</v>
      </c>
      <c r="AG45" s="12">
        <v>0</v>
      </c>
      <c r="AH45" s="12">
        <v>0</v>
      </c>
      <c r="AI45" s="12">
        <v>0</v>
      </c>
      <c r="AJ45" s="12">
        <v>0</v>
      </c>
      <c r="AK45" s="12">
        <v>0</v>
      </c>
      <c r="AL45" s="12"/>
      <c r="AM45" s="12">
        <v>0</v>
      </c>
      <c r="AN45" s="12">
        <v>0</v>
      </c>
      <c r="AO45" s="12">
        <v>0</v>
      </c>
      <c r="AP45" s="12">
        <v>0</v>
      </c>
      <c r="AQ45" s="12">
        <v>0</v>
      </c>
    </row>
    <row r="46" spans="1:43" ht="15" customHeight="1">
      <c r="A46" s="4" t="s">
        <v>32</v>
      </c>
      <c r="B46" s="9">
        <f>SUBTOTAL(9,$Z$10:Z46)</f>
        <v>31</v>
      </c>
      <c r="C46" s="10" t="s">
        <v>125</v>
      </c>
      <c r="D46" s="10" t="s">
        <v>44</v>
      </c>
      <c r="E46" s="12">
        <v>2</v>
      </c>
      <c r="F46" s="12">
        <v>0</v>
      </c>
      <c r="G46" s="12">
        <v>0</v>
      </c>
      <c r="H46" s="12">
        <v>0</v>
      </c>
      <c r="I46" s="12">
        <v>0</v>
      </c>
      <c r="J46" s="12">
        <v>0</v>
      </c>
      <c r="K46" s="12">
        <v>2</v>
      </c>
      <c r="L46" s="12">
        <v>0</v>
      </c>
      <c r="M46" s="12">
        <v>0</v>
      </c>
      <c r="N46" s="12"/>
      <c r="O46" s="12">
        <v>0</v>
      </c>
      <c r="P46" s="12">
        <v>0</v>
      </c>
      <c r="Q46" s="12">
        <v>0</v>
      </c>
      <c r="R46" s="12">
        <v>0</v>
      </c>
      <c r="S46" s="12">
        <v>0</v>
      </c>
      <c r="T46" s="23" t="s">
        <v>110</v>
      </c>
      <c r="U46" s="23" t="s">
        <v>107</v>
      </c>
      <c r="V46" s="23" t="s">
        <v>126</v>
      </c>
      <c r="W46" s="23" t="s">
        <v>127</v>
      </c>
      <c r="X46" s="23" t="s">
        <v>372</v>
      </c>
      <c r="Y46" s="23" t="s">
        <v>253</v>
      </c>
      <c r="Z46" s="36">
        <v>1</v>
      </c>
      <c r="AA46" s="10" t="s">
        <v>44</v>
      </c>
      <c r="AB46" s="38" t="str">
        <f t="shared" si="7"/>
        <v>Xuất biểu</v>
      </c>
      <c r="AC46" s="12">
        <v>2</v>
      </c>
      <c r="AD46" s="12">
        <v>0</v>
      </c>
      <c r="AE46" s="12">
        <v>0</v>
      </c>
      <c r="AF46" s="12">
        <v>0</v>
      </c>
      <c r="AG46" s="12">
        <v>0</v>
      </c>
      <c r="AH46" s="12">
        <v>0</v>
      </c>
      <c r="AI46" s="12">
        <v>2</v>
      </c>
      <c r="AJ46" s="12">
        <v>0</v>
      </c>
      <c r="AK46" s="12">
        <v>0</v>
      </c>
      <c r="AL46" s="12"/>
      <c r="AM46" s="12">
        <v>0</v>
      </c>
      <c r="AN46" s="12">
        <v>0</v>
      </c>
      <c r="AO46" s="12">
        <v>0</v>
      </c>
      <c r="AP46" s="12">
        <v>0</v>
      </c>
      <c r="AQ46" s="12">
        <v>0</v>
      </c>
    </row>
    <row r="47" spans="1:43" ht="15" customHeight="1">
      <c r="A47" s="4" t="s">
        <v>32</v>
      </c>
      <c r="B47" s="9">
        <f>SUBTOTAL(9,$Z$10:Z47)</f>
        <v>32</v>
      </c>
      <c r="C47" s="10" t="s">
        <v>128</v>
      </c>
      <c r="D47" s="10" t="s">
        <v>44</v>
      </c>
      <c r="E47" s="12">
        <v>0.25</v>
      </c>
      <c r="F47" s="12">
        <v>0</v>
      </c>
      <c r="G47" s="12">
        <v>0</v>
      </c>
      <c r="H47" s="12">
        <v>0.25</v>
      </c>
      <c r="I47" s="12">
        <v>0</v>
      </c>
      <c r="J47" s="12">
        <v>0</v>
      </c>
      <c r="K47" s="12">
        <v>0</v>
      </c>
      <c r="L47" s="12">
        <v>0</v>
      </c>
      <c r="M47" s="12">
        <v>0</v>
      </c>
      <c r="N47" s="12"/>
      <c r="O47" s="12">
        <v>0</v>
      </c>
      <c r="P47" s="12">
        <v>0</v>
      </c>
      <c r="Q47" s="12">
        <v>0</v>
      </c>
      <c r="R47" s="12">
        <v>0</v>
      </c>
      <c r="S47" s="12">
        <v>0</v>
      </c>
      <c r="T47" s="23" t="s">
        <v>110</v>
      </c>
      <c r="U47" s="23" t="s">
        <v>107</v>
      </c>
      <c r="V47" s="23" t="s">
        <v>126</v>
      </c>
      <c r="W47" s="23" t="s">
        <v>48</v>
      </c>
      <c r="X47" s="23" t="s">
        <v>372</v>
      </c>
      <c r="Y47" s="23" t="s">
        <v>253</v>
      </c>
      <c r="Z47" s="36">
        <v>1</v>
      </c>
      <c r="AA47" s="10" t="s">
        <v>44</v>
      </c>
      <c r="AB47" s="38" t="str">
        <f t="shared" si="7"/>
        <v>Xuất biểu</v>
      </c>
      <c r="AC47" s="12">
        <v>0.25</v>
      </c>
      <c r="AD47" s="12">
        <v>0</v>
      </c>
      <c r="AE47" s="12">
        <v>0</v>
      </c>
      <c r="AF47" s="12">
        <v>0.25</v>
      </c>
      <c r="AG47" s="12">
        <v>0</v>
      </c>
      <c r="AH47" s="12">
        <v>0</v>
      </c>
      <c r="AI47" s="12">
        <v>0</v>
      </c>
      <c r="AJ47" s="12">
        <v>0</v>
      </c>
      <c r="AK47" s="12">
        <v>0</v>
      </c>
      <c r="AL47" s="12"/>
      <c r="AM47" s="12">
        <v>0</v>
      </c>
      <c r="AN47" s="12">
        <v>0</v>
      </c>
      <c r="AO47" s="12">
        <v>0</v>
      </c>
      <c r="AP47" s="12">
        <v>0</v>
      </c>
      <c r="AQ47" s="12">
        <v>0</v>
      </c>
    </row>
    <row r="48" spans="1:43" ht="15" customHeight="1">
      <c r="A48" s="4" t="s">
        <v>32</v>
      </c>
      <c r="B48" s="9">
        <f>SUBTOTAL(9,$Z$10:Z48)</f>
        <v>33</v>
      </c>
      <c r="C48" s="10" t="s">
        <v>129</v>
      </c>
      <c r="D48" s="10" t="s">
        <v>44</v>
      </c>
      <c r="E48" s="12">
        <v>0.5</v>
      </c>
      <c r="F48" s="12">
        <v>0</v>
      </c>
      <c r="G48" s="12">
        <v>0</v>
      </c>
      <c r="H48" s="12">
        <v>0</v>
      </c>
      <c r="I48" s="12">
        <v>0</v>
      </c>
      <c r="J48" s="12">
        <v>0</v>
      </c>
      <c r="K48" s="12">
        <v>0</v>
      </c>
      <c r="L48" s="12">
        <v>0</v>
      </c>
      <c r="M48" s="12">
        <v>0</v>
      </c>
      <c r="N48" s="12"/>
      <c r="O48" s="12">
        <v>0</v>
      </c>
      <c r="P48" s="12">
        <v>0</v>
      </c>
      <c r="Q48" s="12">
        <v>0</v>
      </c>
      <c r="R48" s="12">
        <v>0.5</v>
      </c>
      <c r="S48" s="12">
        <v>0</v>
      </c>
      <c r="T48" s="23" t="s">
        <v>110</v>
      </c>
      <c r="U48" s="23" t="s">
        <v>107</v>
      </c>
      <c r="V48" s="23" t="s">
        <v>126</v>
      </c>
      <c r="W48" s="23" t="s">
        <v>90</v>
      </c>
      <c r="X48" s="23" t="s">
        <v>372</v>
      </c>
      <c r="Y48" s="23" t="s">
        <v>253</v>
      </c>
      <c r="Z48" s="36">
        <v>1</v>
      </c>
      <c r="AA48" s="10" t="s">
        <v>44</v>
      </c>
      <c r="AB48" s="38" t="str">
        <f t="shared" si="7"/>
        <v>Xuất biểu</v>
      </c>
      <c r="AC48" s="12">
        <v>0.5</v>
      </c>
      <c r="AD48" s="12">
        <v>0</v>
      </c>
      <c r="AE48" s="12">
        <v>0</v>
      </c>
      <c r="AF48" s="12">
        <v>0</v>
      </c>
      <c r="AG48" s="12">
        <v>0</v>
      </c>
      <c r="AH48" s="12">
        <v>0</v>
      </c>
      <c r="AI48" s="12">
        <v>0</v>
      </c>
      <c r="AJ48" s="12">
        <v>0</v>
      </c>
      <c r="AK48" s="12">
        <v>0</v>
      </c>
      <c r="AL48" s="12"/>
      <c r="AM48" s="12">
        <v>0</v>
      </c>
      <c r="AN48" s="12">
        <v>0</v>
      </c>
      <c r="AO48" s="12">
        <v>0</v>
      </c>
      <c r="AP48" s="12">
        <v>0.5</v>
      </c>
      <c r="AQ48" s="12">
        <v>0</v>
      </c>
    </row>
    <row r="49" spans="1:43" ht="15" customHeight="1">
      <c r="A49" s="4" t="s">
        <v>32</v>
      </c>
      <c r="B49" s="9">
        <f>SUBTOTAL(9,$Z$10:Z49)</f>
        <v>34</v>
      </c>
      <c r="C49" s="10" t="s">
        <v>130</v>
      </c>
      <c r="D49" s="10" t="s">
        <v>44</v>
      </c>
      <c r="E49" s="12">
        <v>0.2</v>
      </c>
      <c r="F49" s="12">
        <v>0</v>
      </c>
      <c r="G49" s="12">
        <v>0</v>
      </c>
      <c r="H49" s="12">
        <v>0</v>
      </c>
      <c r="I49" s="12">
        <v>0.1</v>
      </c>
      <c r="J49" s="12">
        <v>0</v>
      </c>
      <c r="K49" s="12">
        <v>0</v>
      </c>
      <c r="L49" s="12">
        <v>0</v>
      </c>
      <c r="M49" s="12">
        <v>0</v>
      </c>
      <c r="N49" s="12"/>
      <c r="O49" s="12">
        <v>0.1</v>
      </c>
      <c r="P49" s="12">
        <v>0</v>
      </c>
      <c r="Q49" s="12">
        <v>0</v>
      </c>
      <c r="R49" s="12">
        <v>0</v>
      </c>
      <c r="S49" s="12">
        <v>0</v>
      </c>
      <c r="T49" s="23" t="s">
        <v>131</v>
      </c>
      <c r="U49" s="23" t="s">
        <v>60</v>
      </c>
      <c r="V49" s="23" t="s">
        <v>47</v>
      </c>
      <c r="W49" s="23" t="s">
        <v>48</v>
      </c>
      <c r="X49" s="23" t="s">
        <v>372</v>
      </c>
      <c r="Y49" s="23" t="s">
        <v>253</v>
      </c>
      <c r="Z49" s="36">
        <v>1</v>
      </c>
      <c r="AA49" s="10" t="s">
        <v>44</v>
      </c>
      <c r="AB49" s="38" t="str">
        <f t="shared" si="7"/>
        <v>Xuất biểu</v>
      </c>
      <c r="AC49" s="12">
        <v>0.2</v>
      </c>
      <c r="AD49" s="12">
        <v>0</v>
      </c>
      <c r="AE49" s="12">
        <v>0</v>
      </c>
      <c r="AF49" s="12">
        <v>0</v>
      </c>
      <c r="AG49" s="12">
        <v>0.1</v>
      </c>
      <c r="AH49" s="12">
        <v>0</v>
      </c>
      <c r="AI49" s="12">
        <v>0</v>
      </c>
      <c r="AJ49" s="12">
        <v>0</v>
      </c>
      <c r="AK49" s="12">
        <v>0</v>
      </c>
      <c r="AL49" s="12"/>
      <c r="AM49" s="12">
        <v>0.1</v>
      </c>
      <c r="AN49" s="12">
        <v>0</v>
      </c>
      <c r="AO49" s="12">
        <v>0</v>
      </c>
      <c r="AP49" s="12">
        <v>0</v>
      </c>
      <c r="AQ49" s="12">
        <v>0</v>
      </c>
    </row>
    <row r="50" spans="1:43" ht="15" customHeight="1">
      <c r="A50" s="4" t="s">
        <v>32</v>
      </c>
      <c r="B50" s="9">
        <f>SUBTOTAL(9,$Z$10:Z50)</f>
        <v>35</v>
      </c>
      <c r="C50" s="10" t="s">
        <v>137</v>
      </c>
      <c r="D50" s="10" t="s">
        <v>383</v>
      </c>
      <c r="E50" s="12">
        <v>3.5000000000000004</v>
      </c>
      <c r="F50" s="12">
        <v>0</v>
      </c>
      <c r="G50" s="12">
        <v>0</v>
      </c>
      <c r="H50" s="12">
        <v>0.2</v>
      </c>
      <c r="I50" s="12">
        <v>1</v>
      </c>
      <c r="J50" s="12">
        <v>0</v>
      </c>
      <c r="K50" s="12">
        <v>1.5</v>
      </c>
      <c r="L50" s="12">
        <v>0</v>
      </c>
      <c r="M50" s="12">
        <v>0.1</v>
      </c>
      <c r="N50" s="12"/>
      <c r="O50" s="12">
        <v>0.5</v>
      </c>
      <c r="P50" s="12">
        <v>0</v>
      </c>
      <c r="Q50" s="12">
        <v>0</v>
      </c>
      <c r="R50" s="12">
        <v>0</v>
      </c>
      <c r="S50" s="12">
        <v>0.2</v>
      </c>
      <c r="T50" s="23" t="s">
        <v>81</v>
      </c>
      <c r="U50" s="23" t="s">
        <v>56</v>
      </c>
      <c r="V50" s="23" t="s">
        <v>47</v>
      </c>
      <c r="W50" s="23" t="s">
        <v>139</v>
      </c>
      <c r="X50" s="23" t="s">
        <v>372</v>
      </c>
      <c r="Y50" s="23" t="s">
        <v>253</v>
      </c>
      <c r="Z50" s="36">
        <v>1</v>
      </c>
      <c r="AA50" s="10" t="s">
        <v>44</v>
      </c>
      <c r="AB50" s="38" t="str">
        <f t="shared" si="7"/>
        <v>Xuất biểu</v>
      </c>
      <c r="AC50" s="12">
        <v>3.5000000000000004</v>
      </c>
      <c r="AD50" s="12">
        <v>0</v>
      </c>
      <c r="AE50" s="12">
        <v>0</v>
      </c>
      <c r="AF50" s="12">
        <v>0.2</v>
      </c>
      <c r="AG50" s="12">
        <v>1</v>
      </c>
      <c r="AH50" s="12">
        <v>0</v>
      </c>
      <c r="AI50" s="12">
        <v>1.5</v>
      </c>
      <c r="AJ50" s="12">
        <v>0</v>
      </c>
      <c r="AK50" s="12">
        <v>0.1</v>
      </c>
      <c r="AL50" s="12"/>
      <c r="AM50" s="12">
        <v>0.5</v>
      </c>
      <c r="AN50" s="12">
        <v>0</v>
      </c>
      <c r="AO50" s="12">
        <v>0</v>
      </c>
      <c r="AP50" s="12">
        <v>0</v>
      </c>
      <c r="AQ50" s="12">
        <v>0.2</v>
      </c>
    </row>
    <row r="51" spans="1:43" ht="15" customHeight="1">
      <c r="A51" s="4" t="s">
        <v>32</v>
      </c>
      <c r="B51" s="9">
        <f>SUBTOTAL(9,$Z$10:Z51)</f>
        <v>36</v>
      </c>
      <c r="C51" s="10" t="s">
        <v>140</v>
      </c>
      <c r="D51" s="10" t="s">
        <v>384</v>
      </c>
      <c r="E51" s="12">
        <v>0.9</v>
      </c>
      <c r="F51" s="12">
        <v>0</v>
      </c>
      <c r="G51" s="12">
        <v>0.5</v>
      </c>
      <c r="H51" s="12">
        <v>0.4</v>
      </c>
      <c r="I51" s="12">
        <v>0</v>
      </c>
      <c r="J51" s="12">
        <v>0</v>
      </c>
      <c r="K51" s="12">
        <v>0</v>
      </c>
      <c r="L51" s="12">
        <v>0</v>
      </c>
      <c r="M51" s="12">
        <v>0</v>
      </c>
      <c r="N51" s="12"/>
      <c r="O51" s="12">
        <v>0</v>
      </c>
      <c r="P51" s="12">
        <v>0</v>
      </c>
      <c r="Q51" s="12">
        <v>0</v>
      </c>
      <c r="R51" s="12">
        <v>0</v>
      </c>
      <c r="S51" s="12">
        <v>0</v>
      </c>
      <c r="T51" s="23" t="s">
        <v>142</v>
      </c>
      <c r="U51" s="23" t="s">
        <v>143</v>
      </c>
      <c r="V51" s="23" t="s">
        <v>144</v>
      </c>
      <c r="W51" s="23" t="s">
        <v>145</v>
      </c>
      <c r="X51" s="23" t="s">
        <v>373</v>
      </c>
      <c r="Y51" s="23" t="s">
        <v>253</v>
      </c>
      <c r="Z51" s="36">
        <v>1</v>
      </c>
      <c r="AA51" s="10" t="s">
        <v>102</v>
      </c>
      <c r="AB51" s="38" t="str">
        <f t="shared" si="7"/>
        <v>Xuất biểu</v>
      </c>
      <c r="AC51" s="12">
        <v>0.9</v>
      </c>
      <c r="AD51" s="12">
        <v>0</v>
      </c>
      <c r="AE51" s="12">
        <v>0.5</v>
      </c>
      <c r="AF51" s="12">
        <v>0.4</v>
      </c>
      <c r="AG51" s="12">
        <v>0</v>
      </c>
      <c r="AH51" s="12">
        <v>0</v>
      </c>
      <c r="AI51" s="12">
        <v>0</v>
      </c>
      <c r="AJ51" s="12">
        <v>0</v>
      </c>
      <c r="AK51" s="12">
        <v>0</v>
      </c>
      <c r="AL51" s="12"/>
      <c r="AM51" s="12">
        <v>0</v>
      </c>
      <c r="AN51" s="12">
        <v>0</v>
      </c>
      <c r="AO51" s="12">
        <v>0</v>
      </c>
      <c r="AP51" s="12">
        <v>0</v>
      </c>
      <c r="AQ51" s="12">
        <v>0</v>
      </c>
    </row>
    <row r="52" spans="1:43" ht="15" customHeight="1">
      <c r="A52" s="3" t="s">
        <v>40</v>
      </c>
      <c r="B52" s="109" t="s">
        <v>33</v>
      </c>
      <c r="C52" s="6" t="s">
        <v>149</v>
      </c>
      <c r="D52" s="7">
        <v>0</v>
      </c>
      <c r="E52" s="8">
        <f>SUBTOTAL(9,E53:E54)</f>
        <v>1.04</v>
      </c>
      <c r="F52" s="8">
        <f t="shared" ref="F52:S52" si="19">SUM(F53:F54)</f>
        <v>0</v>
      </c>
      <c r="G52" s="8">
        <f t="shared" si="19"/>
        <v>0</v>
      </c>
      <c r="H52" s="8">
        <f t="shared" si="19"/>
        <v>0</v>
      </c>
      <c r="I52" s="8">
        <f t="shared" si="19"/>
        <v>0.84000000000000008</v>
      </c>
      <c r="J52" s="8">
        <f t="shared" si="19"/>
        <v>0</v>
      </c>
      <c r="K52" s="8">
        <f t="shared" si="19"/>
        <v>0.13</v>
      </c>
      <c r="L52" s="8">
        <f t="shared" si="19"/>
        <v>0</v>
      </c>
      <c r="M52" s="8">
        <f t="shared" si="19"/>
        <v>0</v>
      </c>
      <c r="N52" s="8">
        <f t="shared" si="19"/>
        <v>0</v>
      </c>
      <c r="O52" s="8">
        <f t="shared" si="19"/>
        <v>0.05</v>
      </c>
      <c r="P52" s="8">
        <f t="shared" si="19"/>
        <v>0.02</v>
      </c>
      <c r="Q52" s="8">
        <f t="shared" si="19"/>
        <v>0</v>
      </c>
      <c r="R52" s="8">
        <f t="shared" si="19"/>
        <v>0</v>
      </c>
      <c r="S52" s="8">
        <f t="shared" si="19"/>
        <v>0</v>
      </c>
      <c r="T52" s="8">
        <f t="shared" ref="T52:Y52" si="20">SUM(T53:T54)</f>
        <v>0</v>
      </c>
      <c r="U52" s="8">
        <f t="shared" si="20"/>
        <v>0</v>
      </c>
      <c r="V52" s="15">
        <f t="shared" si="20"/>
        <v>0</v>
      </c>
      <c r="W52" s="8">
        <f t="shared" si="20"/>
        <v>0</v>
      </c>
      <c r="X52" s="8"/>
      <c r="Y52" s="8">
        <f t="shared" si="20"/>
        <v>0</v>
      </c>
      <c r="AA52" s="108" t="str">
        <f>$AA$3</f>
        <v>Sơn Viên</v>
      </c>
      <c r="AB52" s="38" t="str">
        <f t="shared" si="7"/>
        <v>Xuất biểu</v>
      </c>
      <c r="AC52" s="123"/>
      <c r="AD52" s="123"/>
      <c r="AE52" s="123"/>
      <c r="AF52" s="123"/>
      <c r="AG52" s="123"/>
      <c r="AH52" s="123"/>
      <c r="AI52" s="123"/>
      <c r="AJ52" s="123"/>
      <c r="AK52" s="123"/>
      <c r="AL52" s="123"/>
      <c r="AM52" s="123"/>
      <c r="AN52" s="123"/>
      <c r="AO52" s="123"/>
      <c r="AP52" s="123"/>
      <c r="AQ52" s="123"/>
    </row>
    <row r="53" spans="1:43" ht="15" customHeight="1">
      <c r="A53" s="4" t="s">
        <v>33</v>
      </c>
      <c r="B53" s="9">
        <f>SUBTOTAL(9,$Z$10:Z53)</f>
        <v>37</v>
      </c>
      <c r="C53" s="10" t="s">
        <v>150</v>
      </c>
      <c r="D53" s="10" t="s">
        <v>65</v>
      </c>
      <c r="E53" s="12">
        <v>0.79</v>
      </c>
      <c r="F53" s="12">
        <v>0</v>
      </c>
      <c r="G53" s="12">
        <v>0</v>
      </c>
      <c r="H53" s="12">
        <v>0</v>
      </c>
      <c r="I53" s="12">
        <v>0.79</v>
      </c>
      <c r="J53" s="12">
        <v>0</v>
      </c>
      <c r="K53" s="12">
        <v>0</v>
      </c>
      <c r="L53" s="12">
        <v>0</v>
      </c>
      <c r="M53" s="12">
        <v>0</v>
      </c>
      <c r="N53" s="12"/>
      <c r="O53" s="12">
        <v>0</v>
      </c>
      <c r="P53" s="12">
        <v>0</v>
      </c>
      <c r="Q53" s="12">
        <v>0</v>
      </c>
      <c r="R53" s="12">
        <v>0</v>
      </c>
      <c r="S53" s="12">
        <v>0</v>
      </c>
      <c r="T53" s="23" t="s">
        <v>151</v>
      </c>
      <c r="U53" s="23" t="s">
        <v>56</v>
      </c>
      <c r="V53" s="23" t="s">
        <v>68</v>
      </c>
      <c r="W53" s="23" t="s">
        <v>69</v>
      </c>
      <c r="X53" s="23" t="s">
        <v>372</v>
      </c>
      <c r="Y53" s="23" t="s">
        <v>253</v>
      </c>
      <c r="Z53" s="36">
        <v>1</v>
      </c>
      <c r="AA53" s="10" t="s">
        <v>65</v>
      </c>
      <c r="AB53" s="38" t="str">
        <f t="shared" si="7"/>
        <v>Xuất biểu</v>
      </c>
      <c r="AC53" s="12">
        <v>0.79</v>
      </c>
      <c r="AD53" s="12">
        <v>0</v>
      </c>
      <c r="AE53" s="12">
        <v>0</v>
      </c>
      <c r="AF53" s="12">
        <v>0</v>
      </c>
      <c r="AG53" s="12">
        <v>0.79</v>
      </c>
      <c r="AH53" s="12">
        <v>0</v>
      </c>
      <c r="AI53" s="12">
        <v>0</v>
      </c>
      <c r="AJ53" s="12">
        <v>0</v>
      </c>
      <c r="AK53" s="12">
        <v>0</v>
      </c>
      <c r="AL53" s="12"/>
      <c r="AM53" s="12">
        <v>0</v>
      </c>
      <c r="AN53" s="12">
        <v>0</v>
      </c>
      <c r="AO53" s="12">
        <v>0</v>
      </c>
      <c r="AP53" s="12">
        <v>0</v>
      </c>
      <c r="AQ53" s="12">
        <v>0</v>
      </c>
    </row>
    <row r="54" spans="1:43" ht="15" customHeight="1">
      <c r="A54" s="4" t="s">
        <v>33</v>
      </c>
      <c r="B54" s="9">
        <f>SUBTOTAL(9,$Z$10:Z54)</f>
        <v>38</v>
      </c>
      <c r="C54" s="10" t="s">
        <v>152</v>
      </c>
      <c r="D54" s="10" t="s">
        <v>65</v>
      </c>
      <c r="E54" s="12">
        <v>0.25</v>
      </c>
      <c r="F54" s="12">
        <v>0</v>
      </c>
      <c r="G54" s="12">
        <v>0</v>
      </c>
      <c r="H54" s="12">
        <v>0</v>
      </c>
      <c r="I54" s="12">
        <v>0.05</v>
      </c>
      <c r="J54" s="12">
        <v>0</v>
      </c>
      <c r="K54" s="12">
        <v>0.13</v>
      </c>
      <c r="L54" s="12">
        <v>0</v>
      </c>
      <c r="M54" s="12">
        <v>0</v>
      </c>
      <c r="N54" s="12"/>
      <c r="O54" s="12">
        <v>0.05</v>
      </c>
      <c r="P54" s="12">
        <v>0.02</v>
      </c>
      <c r="Q54" s="12">
        <v>0</v>
      </c>
      <c r="R54" s="12">
        <v>0</v>
      </c>
      <c r="S54" s="12">
        <v>0</v>
      </c>
      <c r="T54" s="23" t="s">
        <v>151</v>
      </c>
      <c r="U54" s="23" t="s">
        <v>56</v>
      </c>
      <c r="V54" s="23" t="s">
        <v>68</v>
      </c>
      <c r="W54" s="23" t="s">
        <v>69</v>
      </c>
      <c r="X54" s="23" t="s">
        <v>372</v>
      </c>
      <c r="Y54" s="23" t="s">
        <v>253</v>
      </c>
      <c r="Z54" s="36">
        <v>1</v>
      </c>
      <c r="AA54" s="10" t="s">
        <v>65</v>
      </c>
      <c r="AB54" s="38" t="str">
        <f t="shared" si="7"/>
        <v>Xuất biểu</v>
      </c>
      <c r="AC54" s="12">
        <v>0.25</v>
      </c>
      <c r="AD54" s="12">
        <v>0</v>
      </c>
      <c r="AE54" s="12">
        <v>0</v>
      </c>
      <c r="AF54" s="12">
        <v>0</v>
      </c>
      <c r="AG54" s="12">
        <v>0.05</v>
      </c>
      <c r="AH54" s="12">
        <v>0</v>
      </c>
      <c r="AI54" s="12">
        <v>0.13</v>
      </c>
      <c r="AJ54" s="12">
        <v>0</v>
      </c>
      <c r="AK54" s="12">
        <v>0</v>
      </c>
      <c r="AL54" s="12"/>
      <c r="AM54" s="12">
        <v>0.05</v>
      </c>
      <c r="AN54" s="12">
        <v>0.02</v>
      </c>
      <c r="AO54" s="12">
        <v>0</v>
      </c>
      <c r="AP54" s="12">
        <v>0</v>
      </c>
      <c r="AQ54" s="12">
        <v>0</v>
      </c>
    </row>
    <row r="55" spans="1:43" ht="15" customHeight="1">
      <c r="A55" s="3" t="s">
        <v>40</v>
      </c>
      <c r="B55" s="109" t="s">
        <v>318</v>
      </c>
      <c r="C55" s="6" t="s">
        <v>306</v>
      </c>
      <c r="D55" s="7">
        <v>0</v>
      </c>
      <c r="E55" s="8">
        <f>SUBTOTAL(9,E56)</f>
        <v>0.01</v>
      </c>
      <c r="F55" s="8">
        <f t="shared" ref="F55:S55" si="21">SUM(F56)</f>
        <v>0</v>
      </c>
      <c r="G55" s="8">
        <f t="shared" si="21"/>
        <v>0</v>
      </c>
      <c r="H55" s="8">
        <f t="shared" si="21"/>
        <v>0</v>
      </c>
      <c r="I55" s="8">
        <f t="shared" si="21"/>
        <v>0.01</v>
      </c>
      <c r="J55" s="8">
        <f t="shared" si="21"/>
        <v>0</v>
      </c>
      <c r="K55" s="8">
        <f t="shared" si="21"/>
        <v>0</v>
      </c>
      <c r="L55" s="8">
        <f t="shared" si="21"/>
        <v>0</v>
      </c>
      <c r="M55" s="8">
        <f t="shared" si="21"/>
        <v>0</v>
      </c>
      <c r="N55" s="8">
        <f t="shared" si="21"/>
        <v>0</v>
      </c>
      <c r="O55" s="8">
        <f t="shared" si="21"/>
        <v>0</v>
      </c>
      <c r="P55" s="8">
        <f t="shared" si="21"/>
        <v>0</v>
      </c>
      <c r="Q55" s="8">
        <f t="shared" si="21"/>
        <v>0</v>
      </c>
      <c r="R55" s="8">
        <f t="shared" si="21"/>
        <v>0</v>
      </c>
      <c r="S55" s="8">
        <f t="shared" si="21"/>
        <v>0</v>
      </c>
      <c r="T55" s="8">
        <f t="shared" ref="T55:Y55" si="22">SUM(T56:T61)</f>
        <v>0</v>
      </c>
      <c r="U55" s="8">
        <f t="shared" si="22"/>
        <v>0</v>
      </c>
      <c r="V55" s="15">
        <f t="shared" si="22"/>
        <v>0</v>
      </c>
      <c r="W55" s="8">
        <f t="shared" si="22"/>
        <v>0</v>
      </c>
      <c r="X55" s="8"/>
      <c r="Y55" s="8">
        <f t="shared" si="22"/>
        <v>0</v>
      </c>
      <c r="AA55" s="108" t="str">
        <f>$AA$3</f>
        <v>Sơn Viên</v>
      </c>
      <c r="AB55" s="38" t="str">
        <f t="shared" si="7"/>
        <v>Xuất biểu</v>
      </c>
      <c r="AC55" s="123"/>
      <c r="AD55" s="123"/>
      <c r="AE55" s="123"/>
      <c r="AF55" s="123"/>
      <c r="AG55" s="123"/>
      <c r="AH55" s="123"/>
      <c r="AI55" s="123"/>
      <c r="AJ55" s="123"/>
      <c r="AK55" s="123"/>
      <c r="AL55" s="123"/>
      <c r="AM55" s="123"/>
      <c r="AN55" s="123"/>
      <c r="AO55" s="123"/>
      <c r="AP55" s="123"/>
      <c r="AQ55" s="123"/>
    </row>
    <row r="56" spans="1:43" ht="15" customHeight="1">
      <c r="A56" s="4" t="s">
        <v>318</v>
      </c>
      <c r="B56" s="9">
        <f>SUBTOTAL(9,$Z$10:Z56)</f>
        <v>39</v>
      </c>
      <c r="C56" s="10" t="s">
        <v>307</v>
      </c>
      <c r="D56" s="10" t="s">
        <v>303</v>
      </c>
      <c r="E56" s="12">
        <v>0.01</v>
      </c>
      <c r="F56" s="12">
        <v>0</v>
      </c>
      <c r="G56" s="12">
        <v>0</v>
      </c>
      <c r="H56" s="12">
        <v>0</v>
      </c>
      <c r="I56" s="12">
        <v>0.01</v>
      </c>
      <c r="J56" s="12">
        <v>0</v>
      </c>
      <c r="K56" s="12"/>
      <c r="L56" s="12">
        <v>0</v>
      </c>
      <c r="M56" s="12">
        <v>0</v>
      </c>
      <c r="N56" s="12"/>
      <c r="O56" s="12">
        <v>0</v>
      </c>
      <c r="P56" s="12">
        <v>0</v>
      </c>
      <c r="Q56" s="12">
        <v>0</v>
      </c>
      <c r="R56" s="12">
        <v>0</v>
      </c>
      <c r="S56" s="12">
        <v>0</v>
      </c>
      <c r="T56" s="23" t="s">
        <v>143</v>
      </c>
      <c r="U56" s="23" t="s">
        <v>161</v>
      </c>
      <c r="V56" s="23" t="s">
        <v>295</v>
      </c>
      <c r="W56" s="23" t="s">
        <v>157</v>
      </c>
      <c r="X56" s="23" t="s">
        <v>372</v>
      </c>
      <c r="Y56" s="23" t="s">
        <v>78</v>
      </c>
      <c r="Z56" s="36">
        <v>1</v>
      </c>
      <c r="AA56" s="10" t="s">
        <v>196</v>
      </c>
      <c r="AB56" s="38" t="str">
        <f t="shared" si="7"/>
        <v>Xuất biểu</v>
      </c>
      <c r="AC56" s="12">
        <v>0.01</v>
      </c>
      <c r="AD56" s="12">
        <v>0</v>
      </c>
      <c r="AE56" s="12">
        <v>0</v>
      </c>
      <c r="AF56" s="12">
        <v>0</v>
      </c>
      <c r="AG56" s="12">
        <v>0.01</v>
      </c>
      <c r="AH56" s="12">
        <v>0</v>
      </c>
      <c r="AI56" s="12"/>
      <c r="AJ56" s="12">
        <v>0</v>
      </c>
      <c r="AK56" s="12">
        <v>0</v>
      </c>
      <c r="AL56" s="12"/>
      <c r="AM56" s="12">
        <v>0</v>
      </c>
      <c r="AN56" s="12">
        <v>0</v>
      </c>
      <c r="AO56" s="12">
        <v>0</v>
      </c>
      <c r="AP56" s="12">
        <v>0</v>
      </c>
      <c r="AQ56" s="12">
        <v>0</v>
      </c>
    </row>
    <row r="57" spans="1:43" ht="15" customHeight="1">
      <c r="A57" s="3" t="s">
        <v>40</v>
      </c>
      <c r="B57" s="109" t="s">
        <v>34</v>
      </c>
      <c r="C57" s="6" t="s">
        <v>304</v>
      </c>
      <c r="D57" s="7">
        <v>0</v>
      </c>
      <c r="E57" s="8">
        <f>SUBTOTAL(9,E58)</f>
        <v>4.5</v>
      </c>
      <c r="F57" s="8">
        <f t="shared" ref="F57:S57" si="23">SUM(F58)</f>
        <v>0</v>
      </c>
      <c r="G57" s="8">
        <f t="shared" si="23"/>
        <v>0</v>
      </c>
      <c r="H57" s="8">
        <f t="shared" si="23"/>
        <v>0</v>
      </c>
      <c r="I57" s="8">
        <f t="shared" si="23"/>
        <v>0</v>
      </c>
      <c r="J57" s="8">
        <f t="shared" si="23"/>
        <v>0</v>
      </c>
      <c r="K57" s="8">
        <f t="shared" si="23"/>
        <v>4.5</v>
      </c>
      <c r="L57" s="8">
        <f t="shared" si="23"/>
        <v>0</v>
      </c>
      <c r="M57" s="8">
        <f t="shared" si="23"/>
        <v>0</v>
      </c>
      <c r="N57" s="8">
        <f t="shared" si="23"/>
        <v>0</v>
      </c>
      <c r="O57" s="8">
        <f t="shared" si="23"/>
        <v>0</v>
      </c>
      <c r="P57" s="8">
        <f t="shared" si="23"/>
        <v>0</v>
      </c>
      <c r="Q57" s="8">
        <f t="shared" si="23"/>
        <v>0</v>
      </c>
      <c r="R57" s="8">
        <f t="shared" si="23"/>
        <v>0</v>
      </c>
      <c r="S57" s="8">
        <f t="shared" si="23"/>
        <v>0</v>
      </c>
      <c r="T57" s="8">
        <f t="shared" ref="T57:Y57" si="24">SUM(T58:T63)</f>
        <v>0</v>
      </c>
      <c r="U57" s="8">
        <f t="shared" si="24"/>
        <v>0</v>
      </c>
      <c r="V57" s="15">
        <f t="shared" si="24"/>
        <v>0</v>
      </c>
      <c r="W57" s="8">
        <f t="shared" si="24"/>
        <v>0</v>
      </c>
      <c r="X57" s="8"/>
      <c r="Y57" s="8">
        <f t="shared" si="24"/>
        <v>0</v>
      </c>
      <c r="AA57" s="108" t="str">
        <f>$AA$3</f>
        <v>Sơn Viên</v>
      </c>
      <c r="AB57" s="38" t="str">
        <f t="shared" si="7"/>
        <v>Xuất biểu</v>
      </c>
      <c r="AC57" s="123"/>
      <c r="AD57" s="123"/>
      <c r="AE57" s="123"/>
      <c r="AF57" s="123"/>
      <c r="AG57" s="123"/>
      <c r="AH57" s="123"/>
      <c r="AI57" s="123"/>
      <c r="AJ57" s="123"/>
      <c r="AK57" s="123"/>
      <c r="AL57" s="123"/>
      <c r="AM57" s="123"/>
      <c r="AN57" s="123"/>
      <c r="AO57" s="123"/>
      <c r="AP57" s="123"/>
      <c r="AQ57" s="123"/>
    </row>
    <row r="58" spans="1:43" ht="15" customHeight="1">
      <c r="A58" s="4" t="s">
        <v>34</v>
      </c>
      <c r="B58" s="9">
        <f>SUBTOTAL(9,$Z$10:Z58)</f>
        <v>40</v>
      </c>
      <c r="C58" s="10" t="s">
        <v>305</v>
      </c>
      <c r="D58" s="10" t="s">
        <v>301</v>
      </c>
      <c r="E58" s="12">
        <v>4.5</v>
      </c>
      <c r="F58" s="12">
        <v>0</v>
      </c>
      <c r="G58" s="12">
        <v>0</v>
      </c>
      <c r="H58" s="12">
        <v>0</v>
      </c>
      <c r="I58" s="12"/>
      <c r="J58" s="12">
        <v>0</v>
      </c>
      <c r="K58" s="12">
        <v>4.5</v>
      </c>
      <c r="L58" s="12">
        <v>0</v>
      </c>
      <c r="M58" s="12">
        <v>0</v>
      </c>
      <c r="N58" s="12"/>
      <c r="O58" s="12">
        <v>0</v>
      </c>
      <c r="P58" s="12">
        <v>0</v>
      </c>
      <c r="Q58" s="12">
        <v>0</v>
      </c>
      <c r="R58" s="12">
        <v>0</v>
      </c>
      <c r="S58" s="12">
        <v>0</v>
      </c>
      <c r="T58" s="23" t="s">
        <v>143</v>
      </c>
      <c r="U58" s="23" t="s">
        <v>161</v>
      </c>
      <c r="V58" s="23" t="s">
        <v>295</v>
      </c>
      <c r="W58" s="23" t="s">
        <v>198</v>
      </c>
      <c r="X58" s="23" t="s">
        <v>372</v>
      </c>
      <c r="Y58" s="23" t="s">
        <v>78</v>
      </c>
      <c r="Z58" s="36">
        <v>1</v>
      </c>
      <c r="AA58" s="10" t="s">
        <v>196</v>
      </c>
      <c r="AB58" s="38" t="str">
        <f t="shared" si="7"/>
        <v>Xuất biểu</v>
      </c>
      <c r="AC58" s="12">
        <v>4.5</v>
      </c>
      <c r="AD58" s="12">
        <v>0</v>
      </c>
      <c r="AE58" s="12">
        <v>0</v>
      </c>
      <c r="AF58" s="12">
        <v>0</v>
      </c>
      <c r="AG58" s="12"/>
      <c r="AH58" s="12">
        <v>0</v>
      </c>
      <c r="AI58" s="12">
        <v>4.5</v>
      </c>
      <c r="AJ58" s="12">
        <v>0</v>
      </c>
      <c r="AK58" s="12">
        <v>0</v>
      </c>
      <c r="AL58" s="12"/>
      <c r="AM58" s="12">
        <v>0</v>
      </c>
      <c r="AN58" s="12">
        <v>0</v>
      </c>
      <c r="AO58" s="12">
        <v>0</v>
      </c>
      <c r="AP58" s="12">
        <v>0</v>
      </c>
      <c r="AQ58" s="12">
        <v>0</v>
      </c>
    </row>
    <row r="59" spans="1:43" ht="15" customHeight="1">
      <c r="A59" s="3" t="s">
        <v>40</v>
      </c>
      <c r="B59" s="109" t="s">
        <v>36</v>
      </c>
      <c r="C59" s="6" t="s">
        <v>153</v>
      </c>
      <c r="D59" s="7">
        <v>0</v>
      </c>
      <c r="E59" s="8">
        <f>SUBTOTAL(9,E60:E67)</f>
        <v>1.1500000000000001</v>
      </c>
      <c r="F59" s="8">
        <f t="shared" ref="F59:S59" si="25">SUM(F60:F67)</f>
        <v>0</v>
      </c>
      <c r="G59" s="8">
        <f t="shared" si="25"/>
        <v>0</v>
      </c>
      <c r="H59" s="8">
        <f t="shared" si="25"/>
        <v>0.30000000000000004</v>
      </c>
      <c r="I59" s="8">
        <f t="shared" si="25"/>
        <v>0.34</v>
      </c>
      <c r="J59" s="8">
        <f t="shared" si="25"/>
        <v>0</v>
      </c>
      <c r="K59" s="8">
        <f t="shared" si="25"/>
        <v>0.2</v>
      </c>
      <c r="L59" s="8">
        <f t="shared" si="25"/>
        <v>0</v>
      </c>
      <c r="M59" s="8">
        <f t="shared" si="25"/>
        <v>0</v>
      </c>
      <c r="N59" s="8">
        <f t="shared" si="25"/>
        <v>0</v>
      </c>
      <c r="O59" s="8">
        <f t="shared" si="25"/>
        <v>0</v>
      </c>
      <c r="P59" s="8">
        <f t="shared" si="25"/>
        <v>0</v>
      </c>
      <c r="Q59" s="8">
        <f t="shared" si="25"/>
        <v>0</v>
      </c>
      <c r="R59" s="8">
        <f t="shared" si="25"/>
        <v>0.31</v>
      </c>
      <c r="S59" s="8">
        <f t="shared" si="25"/>
        <v>0</v>
      </c>
      <c r="T59" s="8">
        <f t="shared" ref="T59:Y59" si="26">SUM(T60:T65)</f>
        <v>0</v>
      </c>
      <c r="U59" s="8">
        <f t="shared" si="26"/>
        <v>0</v>
      </c>
      <c r="V59" s="15">
        <f t="shared" si="26"/>
        <v>0</v>
      </c>
      <c r="W59" s="8">
        <f t="shared" si="26"/>
        <v>0</v>
      </c>
      <c r="X59" s="8"/>
      <c r="Y59" s="8">
        <f t="shared" si="26"/>
        <v>0</v>
      </c>
      <c r="AA59" s="108" t="str">
        <f>$AA$3</f>
        <v>Sơn Viên</v>
      </c>
      <c r="AB59" s="38" t="str">
        <f t="shared" si="7"/>
        <v>Xuất biểu</v>
      </c>
      <c r="AC59" s="123"/>
      <c r="AD59" s="123"/>
      <c r="AE59" s="123"/>
      <c r="AF59" s="123"/>
      <c r="AG59" s="123"/>
      <c r="AH59" s="123"/>
      <c r="AI59" s="123"/>
      <c r="AJ59" s="123"/>
      <c r="AK59" s="123"/>
      <c r="AL59" s="123"/>
      <c r="AM59" s="123"/>
      <c r="AN59" s="123"/>
      <c r="AO59" s="123"/>
      <c r="AP59" s="123"/>
      <c r="AQ59" s="123"/>
    </row>
    <row r="60" spans="1:43" ht="15" customHeight="1">
      <c r="A60" s="4" t="s">
        <v>36</v>
      </c>
      <c r="B60" s="9">
        <f>SUBTOTAL(9,$Z$10:Z60)</f>
        <v>41</v>
      </c>
      <c r="C60" s="10" t="s">
        <v>321</v>
      </c>
      <c r="D60" s="10" t="s">
        <v>44</v>
      </c>
      <c r="E60" s="12">
        <v>0.04</v>
      </c>
      <c r="F60" s="12">
        <v>0</v>
      </c>
      <c r="G60" s="12">
        <v>0</v>
      </c>
      <c r="H60" s="12">
        <v>0</v>
      </c>
      <c r="I60" s="12">
        <v>0.04</v>
      </c>
      <c r="J60" s="12">
        <v>0</v>
      </c>
      <c r="K60" s="12">
        <v>0</v>
      </c>
      <c r="L60" s="12">
        <v>0</v>
      </c>
      <c r="M60" s="12">
        <v>0</v>
      </c>
      <c r="N60" s="12"/>
      <c r="O60" s="12">
        <v>0</v>
      </c>
      <c r="P60" s="12">
        <v>0</v>
      </c>
      <c r="Q60" s="12">
        <v>0</v>
      </c>
      <c r="R60" s="12">
        <v>0</v>
      </c>
      <c r="S60" s="12">
        <v>0</v>
      </c>
      <c r="T60" s="23" t="s">
        <v>143</v>
      </c>
      <c r="U60" s="23" t="s">
        <v>161</v>
      </c>
      <c r="V60" s="23" t="s">
        <v>126</v>
      </c>
      <c r="W60" s="23" t="s">
        <v>155</v>
      </c>
      <c r="X60" s="23" t="s">
        <v>372</v>
      </c>
      <c r="Y60" s="23" t="s">
        <v>253</v>
      </c>
      <c r="Z60" s="36">
        <v>1</v>
      </c>
      <c r="AA60" s="10" t="s">
        <v>44</v>
      </c>
      <c r="AB60" s="38" t="str">
        <f t="shared" si="7"/>
        <v>Xuất biểu</v>
      </c>
      <c r="AC60" s="12">
        <v>0.04</v>
      </c>
      <c r="AD60" s="12">
        <v>0</v>
      </c>
      <c r="AE60" s="12">
        <v>0</v>
      </c>
      <c r="AF60" s="12">
        <v>0</v>
      </c>
      <c r="AG60" s="12">
        <v>0.04</v>
      </c>
      <c r="AH60" s="12">
        <v>0</v>
      </c>
      <c r="AI60" s="12">
        <v>0</v>
      </c>
      <c r="AJ60" s="12">
        <v>0</v>
      </c>
      <c r="AK60" s="12">
        <v>0</v>
      </c>
      <c r="AL60" s="12"/>
      <c r="AM60" s="12">
        <v>0</v>
      </c>
      <c r="AN60" s="12">
        <v>0</v>
      </c>
      <c r="AO60" s="12">
        <v>0</v>
      </c>
      <c r="AP60" s="12">
        <v>0</v>
      </c>
      <c r="AQ60" s="12">
        <v>0</v>
      </c>
    </row>
    <row r="61" spans="1:43" ht="15" customHeight="1">
      <c r="A61" s="4" t="s">
        <v>36</v>
      </c>
      <c r="B61" s="9">
        <f>SUBTOTAL(9,$Z$10:Z61)</f>
        <v>42</v>
      </c>
      <c r="C61" s="10" t="s">
        <v>322</v>
      </c>
      <c r="D61" s="10" t="s">
        <v>44</v>
      </c>
      <c r="E61" s="12">
        <v>0.15</v>
      </c>
      <c r="F61" s="12">
        <v>0</v>
      </c>
      <c r="G61" s="12">
        <v>0</v>
      </c>
      <c r="H61" s="12">
        <v>0</v>
      </c>
      <c r="I61" s="12">
        <v>0</v>
      </c>
      <c r="J61" s="12">
        <v>0</v>
      </c>
      <c r="K61" s="12">
        <v>0</v>
      </c>
      <c r="L61" s="12">
        <v>0</v>
      </c>
      <c r="M61" s="12">
        <v>0</v>
      </c>
      <c r="N61" s="12"/>
      <c r="O61" s="12">
        <v>0</v>
      </c>
      <c r="P61" s="12">
        <v>0</v>
      </c>
      <c r="Q61" s="12">
        <v>0</v>
      </c>
      <c r="R61" s="12">
        <v>0.15</v>
      </c>
      <c r="S61" s="12">
        <v>0</v>
      </c>
      <c r="T61" s="23" t="s">
        <v>143</v>
      </c>
      <c r="U61" s="23" t="s">
        <v>161</v>
      </c>
      <c r="V61" s="23" t="s">
        <v>126</v>
      </c>
      <c r="W61" s="23" t="s">
        <v>157</v>
      </c>
      <c r="X61" s="23" t="s">
        <v>372</v>
      </c>
      <c r="Y61" s="23" t="s">
        <v>253</v>
      </c>
      <c r="Z61" s="36">
        <v>1</v>
      </c>
      <c r="AA61" s="10" t="s">
        <v>44</v>
      </c>
      <c r="AB61" s="38" t="str">
        <f t="shared" si="7"/>
        <v>Xuất biểu</v>
      </c>
      <c r="AC61" s="12">
        <v>0.15</v>
      </c>
      <c r="AD61" s="12">
        <v>0</v>
      </c>
      <c r="AE61" s="12">
        <v>0</v>
      </c>
      <c r="AF61" s="12">
        <v>0</v>
      </c>
      <c r="AG61" s="12">
        <v>0</v>
      </c>
      <c r="AH61" s="12">
        <v>0</v>
      </c>
      <c r="AI61" s="12">
        <v>0</v>
      </c>
      <c r="AJ61" s="12">
        <v>0</v>
      </c>
      <c r="AK61" s="12">
        <v>0</v>
      </c>
      <c r="AL61" s="12"/>
      <c r="AM61" s="12">
        <v>0</v>
      </c>
      <c r="AN61" s="12">
        <v>0</v>
      </c>
      <c r="AO61" s="12">
        <v>0</v>
      </c>
      <c r="AP61" s="12">
        <v>0.15</v>
      </c>
      <c r="AQ61" s="12">
        <v>0</v>
      </c>
    </row>
    <row r="62" spans="1:43" ht="15" customHeight="1">
      <c r="A62" s="4" t="s">
        <v>36</v>
      </c>
      <c r="B62" s="9">
        <f>SUBTOTAL(9,$Z$10:Z62)</f>
        <v>43</v>
      </c>
      <c r="C62" s="10" t="s">
        <v>323</v>
      </c>
      <c r="D62" s="10" t="s">
        <v>44</v>
      </c>
      <c r="E62" s="12">
        <v>0.16</v>
      </c>
      <c r="F62" s="12">
        <v>0</v>
      </c>
      <c r="G62" s="12">
        <v>0</v>
      </c>
      <c r="H62" s="12">
        <v>0</v>
      </c>
      <c r="I62" s="12">
        <v>0</v>
      </c>
      <c r="J62" s="12">
        <v>0</v>
      </c>
      <c r="K62" s="12">
        <v>0</v>
      </c>
      <c r="L62" s="12">
        <v>0</v>
      </c>
      <c r="M62" s="12">
        <v>0</v>
      </c>
      <c r="N62" s="12"/>
      <c r="O62" s="12">
        <v>0</v>
      </c>
      <c r="P62" s="12">
        <v>0</v>
      </c>
      <c r="Q62" s="12">
        <v>0</v>
      </c>
      <c r="R62" s="12">
        <v>0.16</v>
      </c>
      <c r="S62" s="12">
        <v>0</v>
      </c>
      <c r="T62" s="23" t="s">
        <v>143</v>
      </c>
      <c r="U62" s="23" t="s">
        <v>161</v>
      </c>
      <c r="V62" s="23" t="s">
        <v>126</v>
      </c>
      <c r="W62" s="23" t="s">
        <v>48</v>
      </c>
      <c r="X62" s="23" t="s">
        <v>372</v>
      </c>
      <c r="Y62" s="23" t="s">
        <v>253</v>
      </c>
      <c r="Z62" s="36">
        <v>1</v>
      </c>
      <c r="AA62" s="10" t="s">
        <v>44</v>
      </c>
      <c r="AB62" s="38" t="str">
        <f t="shared" si="7"/>
        <v>Xuất biểu</v>
      </c>
      <c r="AC62" s="12">
        <v>0.16</v>
      </c>
      <c r="AD62" s="12">
        <v>0</v>
      </c>
      <c r="AE62" s="12">
        <v>0</v>
      </c>
      <c r="AF62" s="12">
        <v>0</v>
      </c>
      <c r="AG62" s="12">
        <v>0</v>
      </c>
      <c r="AH62" s="12">
        <v>0</v>
      </c>
      <c r="AI62" s="12">
        <v>0</v>
      </c>
      <c r="AJ62" s="12">
        <v>0</v>
      </c>
      <c r="AK62" s="12">
        <v>0</v>
      </c>
      <c r="AL62" s="12"/>
      <c r="AM62" s="12">
        <v>0</v>
      </c>
      <c r="AN62" s="12">
        <v>0</v>
      </c>
      <c r="AO62" s="12">
        <v>0</v>
      </c>
      <c r="AP62" s="12">
        <v>0.16</v>
      </c>
      <c r="AQ62" s="12">
        <v>0</v>
      </c>
    </row>
    <row r="63" spans="1:43" ht="15" customHeight="1">
      <c r="A63" s="4" t="s">
        <v>36</v>
      </c>
      <c r="B63" s="9">
        <f>SUBTOTAL(9,$Z$10:Z63)</f>
        <v>44</v>
      </c>
      <c r="C63" s="10" t="s">
        <v>324</v>
      </c>
      <c r="D63" s="10" t="s">
        <v>44</v>
      </c>
      <c r="E63" s="12">
        <v>0.2</v>
      </c>
      <c r="F63" s="12">
        <v>0</v>
      </c>
      <c r="G63" s="12">
        <v>0</v>
      </c>
      <c r="H63" s="12">
        <v>0.1</v>
      </c>
      <c r="I63" s="12">
        <v>0</v>
      </c>
      <c r="J63" s="12">
        <v>0</v>
      </c>
      <c r="K63" s="12">
        <v>0.1</v>
      </c>
      <c r="L63" s="12">
        <v>0</v>
      </c>
      <c r="M63" s="12">
        <v>0</v>
      </c>
      <c r="N63" s="12"/>
      <c r="O63" s="12">
        <v>0</v>
      </c>
      <c r="P63" s="12">
        <v>0</v>
      </c>
      <c r="Q63" s="12">
        <v>0</v>
      </c>
      <c r="R63" s="12">
        <v>0</v>
      </c>
      <c r="S63" s="12">
        <v>0</v>
      </c>
      <c r="T63" s="23" t="s">
        <v>143</v>
      </c>
      <c r="U63" s="23" t="s">
        <v>161</v>
      </c>
      <c r="V63" s="23" t="s">
        <v>126</v>
      </c>
      <c r="W63" s="23" t="s">
        <v>57</v>
      </c>
      <c r="X63" s="23" t="s">
        <v>372</v>
      </c>
      <c r="Y63" s="23" t="s">
        <v>253</v>
      </c>
      <c r="Z63" s="36">
        <v>1</v>
      </c>
      <c r="AA63" s="10" t="s">
        <v>44</v>
      </c>
      <c r="AB63" s="38" t="str">
        <f t="shared" si="7"/>
        <v>Xuất biểu</v>
      </c>
      <c r="AC63" s="12">
        <v>0.2</v>
      </c>
      <c r="AD63" s="12">
        <v>0</v>
      </c>
      <c r="AE63" s="12">
        <v>0</v>
      </c>
      <c r="AF63" s="12">
        <v>0.1</v>
      </c>
      <c r="AG63" s="12">
        <v>0</v>
      </c>
      <c r="AH63" s="12">
        <v>0</v>
      </c>
      <c r="AI63" s="12">
        <v>0.1</v>
      </c>
      <c r="AJ63" s="12">
        <v>0</v>
      </c>
      <c r="AK63" s="12">
        <v>0</v>
      </c>
      <c r="AL63" s="12"/>
      <c r="AM63" s="12">
        <v>0</v>
      </c>
      <c r="AN63" s="12">
        <v>0</v>
      </c>
      <c r="AO63" s="12">
        <v>0</v>
      </c>
      <c r="AP63" s="12">
        <v>0</v>
      </c>
      <c r="AQ63" s="12">
        <v>0</v>
      </c>
    </row>
    <row r="64" spans="1:43" ht="15" customHeight="1">
      <c r="A64" s="4" t="s">
        <v>36</v>
      </c>
      <c r="B64" s="9">
        <f>SUBTOTAL(9,$Z$10:Z64)</f>
        <v>45</v>
      </c>
      <c r="C64" s="10" t="s">
        <v>325</v>
      </c>
      <c r="D64" s="10" t="s">
        <v>44</v>
      </c>
      <c r="E64" s="12">
        <v>0.2</v>
      </c>
      <c r="F64" s="12">
        <v>0</v>
      </c>
      <c r="G64" s="12">
        <v>0</v>
      </c>
      <c r="H64" s="12">
        <v>0.1</v>
      </c>
      <c r="I64" s="12">
        <v>0</v>
      </c>
      <c r="J64" s="12">
        <v>0</v>
      </c>
      <c r="K64" s="12">
        <v>0.1</v>
      </c>
      <c r="L64" s="12">
        <v>0</v>
      </c>
      <c r="M64" s="12">
        <v>0</v>
      </c>
      <c r="N64" s="12"/>
      <c r="O64" s="12">
        <v>0</v>
      </c>
      <c r="P64" s="12">
        <v>0</v>
      </c>
      <c r="Q64" s="12">
        <v>0</v>
      </c>
      <c r="R64" s="12">
        <v>0</v>
      </c>
      <c r="S64" s="12">
        <v>0</v>
      </c>
      <c r="T64" s="23" t="s">
        <v>143</v>
      </c>
      <c r="U64" s="23" t="s">
        <v>161</v>
      </c>
      <c r="V64" s="23" t="s">
        <v>126</v>
      </c>
      <c r="W64" s="23" t="s">
        <v>98</v>
      </c>
      <c r="X64" s="23" t="s">
        <v>372</v>
      </c>
      <c r="Y64" s="23" t="s">
        <v>253</v>
      </c>
      <c r="Z64" s="36">
        <v>1</v>
      </c>
      <c r="AA64" s="10" t="s">
        <v>44</v>
      </c>
      <c r="AB64" s="38" t="str">
        <f t="shared" si="7"/>
        <v>Xuất biểu</v>
      </c>
      <c r="AC64" s="12">
        <v>0.2</v>
      </c>
      <c r="AD64" s="12">
        <v>0</v>
      </c>
      <c r="AE64" s="12">
        <v>0</v>
      </c>
      <c r="AF64" s="12">
        <v>0.1</v>
      </c>
      <c r="AG64" s="12">
        <v>0</v>
      </c>
      <c r="AH64" s="12">
        <v>0</v>
      </c>
      <c r="AI64" s="12">
        <v>0.1</v>
      </c>
      <c r="AJ64" s="12">
        <v>0</v>
      </c>
      <c r="AK64" s="12">
        <v>0</v>
      </c>
      <c r="AL64" s="12"/>
      <c r="AM64" s="12">
        <v>0</v>
      </c>
      <c r="AN64" s="12">
        <v>0</v>
      </c>
      <c r="AO64" s="12">
        <v>0</v>
      </c>
      <c r="AP64" s="12">
        <v>0</v>
      </c>
      <c r="AQ64" s="12">
        <v>0</v>
      </c>
    </row>
    <row r="65" spans="1:43" ht="15" customHeight="1">
      <c r="A65" s="4" t="s">
        <v>36</v>
      </c>
      <c r="B65" s="9">
        <f>SUBTOTAL(9,$Z$10:Z65)</f>
        <v>46</v>
      </c>
      <c r="C65" s="10" t="s">
        <v>326</v>
      </c>
      <c r="D65" s="10" t="s">
        <v>44</v>
      </c>
      <c r="E65" s="12">
        <v>0.2</v>
      </c>
      <c r="F65" s="12">
        <v>0</v>
      </c>
      <c r="G65" s="12">
        <v>0</v>
      </c>
      <c r="H65" s="12">
        <v>0.1</v>
      </c>
      <c r="I65" s="12">
        <v>0.1</v>
      </c>
      <c r="J65" s="12">
        <v>0</v>
      </c>
      <c r="K65" s="12">
        <v>0</v>
      </c>
      <c r="L65" s="12">
        <v>0</v>
      </c>
      <c r="M65" s="12">
        <v>0</v>
      </c>
      <c r="N65" s="12"/>
      <c r="O65" s="12">
        <v>0</v>
      </c>
      <c r="P65" s="12">
        <v>0</v>
      </c>
      <c r="Q65" s="12">
        <v>0</v>
      </c>
      <c r="R65" s="12">
        <v>0</v>
      </c>
      <c r="S65" s="12">
        <v>0</v>
      </c>
      <c r="T65" s="23" t="s">
        <v>143</v>
      </c>
      <c r="U65" s="23" t="s">
        <v>161</v>
      </c>
      <c r="V65" s="23" t="s">
        <v>126</v>
      </c>
      <c r="W65" s="23">
        <v>0</v>
      </c>
      <c r="X65" s="23" t="s">
        <v>372</v>
      </c>
      <c r="Y65" s="23" t="s">
        <v>253</v>
      </c>
      <c r="Z65" s="36">
        <v>1</v>
      </c>
      <c r="AA65" s="10" t="s">
        <v>44</v>
      </c>
      <c r="AB65" s="38" t="str">
        <f t="shared" si="7"/>
        <v>Xuất biểu</v>
      </c>
      <c r="AC65" s="12">
        <v>0.2</v>
      </c>
      <c r="AD65" s="12">
        <v>0</v>
      </c>
      <c r="AE65" s="12">
        <v>0</v>
      </c>
      <c r="AF65" s="12">
        <v>0.1</v>
      </c>
      <c r="AG65" s="12">
        <v>0.1</v>
      </c>
      <c r="AH65" s="12">
        <v>0</v>
      </c>
      <c r="AI65" s="12">
        <v>0</v>
      </c>
      <c r="AJ65" s="12">
        <v>0</v>
      </c>
      <c r="AK65" s="12">
        <v>0</v>
      </c>
      <c r="AL65" s="12"/>
      <c r="AM65" s="12">
        <v>0</v>
      </c>
      <c r="AN65" s="12">
        <v>0</v>
      </c>
      <c r="AO65" s="12">
        <v>0</v>
      </c>
      <c r="AP65" s="12">
        <v>0</v>
      </c>
      <c r="AQ65" s="12">
        <v>0</v>
      </c>
    </row>
    <row r="66" spans="1:43" ht="15" customHeight="1">
      <c r="A66" s="4" t="s">
        <v>36</v>
      </c>
      <c r="B66" s="9">
        <f>SUBTOTAL(9,$Z$10:Z66)</f>
        <v>47</v>
      </c>
      <c r="C66" s="10" t="s">
        <v>320</v>
      </c>
      <c r="D66" s="10" t="s">
        <v>273</v>
      </c>
      <c r="E66" s="12">
        <v>0.1</v>
      </c>
      <c r="F66" s="12"/>
      <c r="G66" s="12"/>
      <c r="H66" s="12"/>
      <c r="I66" s="12">
        <v>0.1</v>
      </c>
      <c r="J66" s="12"/>
      <c r="K66" s="12"/>
      <c r="L66" s="12"/>
      <c r="M66" s="12"/>
      <c r="N66" s="12"/>
      <c r="O66" s="12"/>
      <c r="P66" s="12"/>
      <c r="Q66" s="12"/>
      <c r="R66" s="12"/>
      <c r="S66" s="12"/>
      <c r="T66" s="23" t="s">
        <v>143</v>
      </c>
      <c r="U66" s="23" t="s">
        <v>161</v>
      </c>
      <c r="V66" s="23" t="s">
        <v>295</v>
      </c>
      <c r="W66" s="23" t="s">
        <v>69</v>
      </c>
      <c r="X66" s="23" t="s">
        <v>372</v>
      </c>
      <c r="Y66" s="23" t="s">
        <v>78</v>
      </c>
      <c r="Z66" s="36">
        <v>1</v>
      </c>
      <c r="AA66" s="10" t="s">
        <v>196</v>
      </c>
      <c r="AB66" s="38" t="str">
        <f t="shared" si="7"/>
        <v>Xuất biểu</v>
      </c>
      <c r="AC66" s="12">
        <v>0.1</v>
      </c>
      <c r="AD66" s="12"/>
      <c r="AE66" s="12"/>
      <c r="AF66" s="12"/>
      <c r="AG66" s="12">
        <v>0.1</v>
      </c>
      <c r="AH66" s="12"/>
      <c r="AI66" s="12"/>
      <c r="AJ66" s="12"/>
      <c r="AK66" s="12"/>
      <c r="AL66" s="12"/>
      <c r="AM66" s="12"/>
      <c r="AN66" s="12"/>
      <c r="AO66" s="12"/>
      <c r="AP66" s="12"/>
      <c r="AQ66" s="12"/>
    </row>
    <row r="67" spans="1:43" ht="15" customHeight="1">
      <c r="A67" s="4" t="s">
        <v>36</v>
      </c>
      <c r="B67" s="9">
        <f>SUBTOTAL(9,$Z$10:Z67)</f>
        <v>48</v>
      </c>
      <c r="C67" s="10" t="s">
        <v>319</v>
      </c>
      <c r="D67" s="10" t="s">
        <v>273</v>
      </c>
      <c r="E67" s="12">
        <v>0.1</v>
      </c>
      <c r="F67" s="12"/>
      <c r="G67" s="12"/>
      <c r="H67" s="12"/>
      <c r="I67" s="12">
        <v>0.1</v>
      </c>
      <c r="J67" s="12"/>
      <c r="K67" s="12"/>
      <c r="L67" s="12"/>
      <c r="M67" s="12"/>
      <c r="N67" s="12"/>
      <c r="O67" s="12"/>
      <c r="P67" s="12"/>
      <c r="Q67" s="12"/>
      <c r="R67" s="12"/>
      <c r="S67" s="12"/>
      <c r="T67" s="23" t="s">
        <v>143</v>
      </c>
      <c r="U67" s="23" t="s">
        <v>161</v>
      </c>
      <c r="V67" s="23" t="s">
        <v>295</v>
      </c>
      <c r="W67" s="23" t="s">
        <v>296</v>
      </c>
      <c r="X67" s="23" t="s">
        <v>372</v>
      </c>
      <c r="Y67" s="23" t="s">
        <v>78</v>
      </c>
      <c r="Z67" s="36">
        <v>1</v>
      </c>
      <c r="AA67" s="10" t="s">
        <v>196</v>
      </c>
      <c r="AB67" s="38" t="str">
        <f t="shared" si="7"/>
        <v>Xuất biểu</v>
      </c>
      <c r="AC67" s="12">
        <v>0.1</v>
      </c>
      <c r="AD67" s="12"/>
      <c r="AE67" s="12"/>
      <c r="AF67" s="12"/>
      <c r="AG67" s="12">
        <v>0.1</v>
      </c>
      <c r="AH67" s="12"/>
      <c r="AI67" s="12"/>
      <c r="AJ67" s="12"/>
      <c r="AK67" s="12"/>
      <c r="AL67" s="12"/>
      <c r="AM67" s="12"/>
      <c r="AN67" s="12"/>
      <c r="AO67" s="12"/>
      <c r="AP67" s="12"/>
      <c r="AQ67" s="12"/>
    </row>
    <row r="68" spans="1:43" s="36" customFormat="1" ht="15" customHeight="1">
      <c r="A68" s="3" t="s">
        <v>40</v>
      </c>
      <c r="B68" s="109" t="s">
        <v>219</v>
      </c>
      <c r="C68" s="21" t="s">
        <v>220</v>
      </c>
      <c r="D68" s="13"/>
      <c r="E68" s="8">
        <f>SUBTOTAL(9,AC69:AC79)</f>
        <v>12.490000000000002</v>
      </c>
      <c r="F68" s="8">
        <f t="shared" ref="F68:S68" si="27">SUM(F69,F72,F78)</f>
        <v>0</v>
      </c>
      <c r="G68" s="8">
        <f t="shared" si="27"/>
        <v>1.3900000000000001</v>
      </c>
      <c r="H68" s="8">
        <f t="shared" si="27"/>
        <v>0.32</v>
      </c>
      <c r="I68" s="8">
        <f t="shared" si="27"/>
        <v>0.12</v>
      </c>
      <c r="J68" s="8">
        <f t="shared" si="27"/>
        <v>0.33</v>
      </c>
      <c r="K68" s="8">
        <f t="shared" si="27"/>
        <v>8.4400000000000013</v>
      </c>
      <c r="L68" s="8">
        <f t="shared" si="27"/>
        <v>0.02</v>
      </c>
      <c r="M68" s="8">
        <f t="shared" si="27"/>
        <v>0</v>
      </c>
      <c r="N68" s="8">
        <f t="shared" si="27"/>
        <v>0</v>
      </c>
      <c r="O68" s="8">
        <f t="shared" si="27"/>
        <v>0.04</v>
      </c>
      <c r="P68" s="8">
        <f t="shared" si="27"/>
        <v>0</v>
      </c>
      <c r="Q68" s="8">
        <f t="shared" si="27"/>
        <v>0</v>
      </c>
      <c r="R68" s="8">
        <f t="shared" si="27"/>
        <v>1.23</v>
      </c>
      <c r="S68" s="8">
        <f t="shared" si="27"/>
        <v>0.60000000000000009</v>
      </c>
      <c r="T68" s="8">
        <f>SUM(T72,T78)</f>
        <v>0</v>
      </c>
      <c r="U68" s="8">
        <f>SUM(U72,U78)</f>
        <v>0</v>
      </c>
      <c r="V68" s="15">
        <f>SUM(V72,V78)</f>
        <v>0</v>
      </c>
      <c r="W68" s="8">
        <f>SUM(W72,W78)</f>
        <v>0</v>
      </c>
      <c r="X68" s="8"/>
      <c r="Y68" s="8">
        <f>SUM(Y72,Y78)</f>
        <v>0</v>
      </c>
      <c r="AA68" s="108" t="str">
        <f t="shared" ref="AA68:AA69" si="28">$AA$3</f>
        <v>Sơn Viên</v>
      </c>
      <c r="AB68" s="38" t="s">
        <v>391</v>
      </c>
      <c r="AC68" s="123"/>
      <c r="AD68" s="123"/>
      <c r="AE68" s="123"/>
      <c r="AF68" s="123"/>
      <c r="AG68" s="123"/>
      <c r="AH68" s="123"/>
      <c r="AI68" s="123"/>
      <c r="AJ68" s="123"/>
      <c r="AK68" s="123"/>
      <c r="AL68" s="123"/>
      <c r="AM68" s="123"/>
      <c r="AN68" s="123"/>
      <c r="AO68" s="123"/>
      <c r="AP68" s="123"/>
      <c r="AQ68" s="123"/>
    </row>
    <row r="69" spans="1:43" ht="16.5" customHeight="1">
      <c r="A69" s="3" t="s">
        <v>40</v>
      </c>
      <c r="B69" s="109" t="s">
        <v>362</v>
      </c>
      <c r="C69" s="6" t="s">
        <v>361</v>
      </c>
      <c r="D69" s="7">
        <v>0</v>
      </c>
      <c r="E69" s="8">
        <f>SUBTOTAL(9,E70:E71)</f>
        <v>5.8000000000000007</v>
      </c>
      <c r="F69" s="8">
        <f t="shared" ref="F69:S69" si="29">SUM(F70:F71)</f>
        <v>0</v>
      </c>
      <c r="G69" s="8">
        <f t="shared" si="29"/>
        <v>0</v>
      </c>
      <c r="H69" s="8">
        <f t="shared" si="29"/>
        <v>0</v>
      </c>
      <c r="I69" s="8">
        <f t="shared" si="29"/>
        <v>0</v>
      </c>
      <c r="J69" s="8">
        <f t="shared" si="29"/>
        <v>0</v>
      </c>
      <c r="K69" s="8">
        <f t="shared" si="29"/>
        <v>5.8000000000000007</v>
      </c>
      <c r="L69" s="8">
        <f t="shared" si="29"/>
        <v>0</v>
      </c>
      <c r="M69" s="8">
        <f t="shared" si="29"/>
        <v>0</v>
      </c>
      <c r="N69" s="8">
        <f t="shared" si="29"/>
        <v>0</v>
      </c>
      <c r="O69" s="8">
        <f t="shared" si="29"/>
        <v>0</v>
      </c>
      <c r="P69" s="8">
        <f t="shared" si="29"/>
        <v>0</v>
      </c>
      <c r="Q69" s="8">
        <f t="shared" si="29"/>
        <v>0</v>
      </c>
      <c r="R69" s="8">
        <f t="shared" si="29"/>
        <v>0</v>
      </c>
      <c r="S69" s="8">
        <f t="shared" si="29"/>
        <v>0</v>
      </c>
      <c r="T69" s="8">
        <f>SUM(T70:T72)</f>
        <v>0</v>
      </c>
      <c r="U69" s="8">
        <f>SUM(U70:U72)</f>
        <v>0</v>
      </c>
      <c r="V69" s="15">
        <f>SUM(V70:V72)</f>
        <v>0</v>
      </c>
      <c r="W69" s="8">
        <f>SUM(W70:W72)</f>
        <v>0</v>
      </c>
      <c r="X69" s="8"/>
      <c r="Y69" s="8">
        <f>SUM(Y70:Y72)</f>
        <v>0</v>
      </c>
      <c r="AA69" s="108" t="str">
        <f t="shared" si="28"/>
        <v>Sơn Viên</v>
      </c>
      <c r="AB69" s="38" t="str">
        <f t="shared" ref="AB69:AB110" si="30">IF(E69&gt;0,"Xuất biểu","/")</f>
        <v>Xuất biểu</v>
      </c>
      <c r="AC69" s="123"/>
      <c r="AD69" s="123"/>
      <c r="AE69" s="123"/>
      <c r="AF69" s="123"/>
      <c r="AG69" s="123"/>
      <c r="AH69" s="123"/>
      <c r="AI69" s="123"/>
      <c r="AJ69" s="123"/>
      <c r="AK69" s="123"/>
      <c r="AL69" s="123"/>
      <c r="AM69" s="123"/>
      <c r="AN69" s="123"/>
      <c r="AO69" s="123"/>
      <c r="AP69" s="123"/>
      <c r="AQ69" s="123"/>
    </row>
    <row r="70" spans="1:43" ht="18.75" customHeight="1">
      <c r="A70" s="4" t="s">
        <v>362</v>
      </c>
      <c r="B70" s="9">
        <f>SUBTOTAL(9,$Z$10:Z70)</f>
        <v>49</v>
      </c>
      <c r="C70" s="10" t="s">
        <v>363</v>
      </c>
      <c r="D70" s="10" t="s">
        <v>385</v>
      </c>
      <c r="E70" s="12">
        <v>3.1</v>
      </c>
      <c r="F70" s="12"/>
      <c r="G70" s="12"/>
      <c r="H70" s="12"/>
      <c r="I70" s="12"/>
      <c r="J70" s="12"/>
      <c r="K70" s="12">
        <v>3.1</v>
      </c>
      <c r="L70" s="12"/>
      <c r="M70" s="12"/>
      <c r="N70" s="12"/>
      <c r="O70" s="12"/>
      <c r="P70" s="12"/>
      <c r="Q70" s="12"/>
      <c r="R70" s="12"/>
      <c r="S70" s="12"/>
      <c r="T70" s="23" t="s">
        <v>365</v>
      </c>
      <c r="U70" s="23" t="s">
        <v>185</v>
      </c>
      <c r="V70" s="23" t="s">
        <v>366</v>
      </c>
      <c r="W70" s="23" t="s">
        <v>72</v>
      </c>
      <c r="X70" s="23" t="s">
        <v>372</v>
      </c>
      <c r="Y70" s="23" t="s">
        <v>78</v>
      </c>
      <c r="Z70" s="36">
        <v>1</v>
      </c>
      <c r="AA70" s="10" t="s">
        <v>44</v>
      </c>
      <c r="AB70" s="38" t="str">
        <f t="shared" si="30"/>
        <v>Xuất biểu</v>
      </c>
      <c r="AC70" s="12">
        <v>3.1</v>
      </c>
      <c r="AD70" s="12"/>
      <c r="AE70" s="12"/>
      <c r="AF70" s="12"/>
      <c r="AG70" s="12"/>
      <c r="AH70" s="12"/>
      <c r="AI70" s="12">
        <v>3.1</v>
      </c>
      <c r="AJ70" s="12"/>
      <c r="AK70" s="12"/>
      <c r="AL70" s="12"/>
      <c r="AM70" s="12"/>
      <c r="AN70" s="12"/>
      <c r="AO70" s="12"/>
      <c r="AP70" s="12"/>
      <c r="AQ70" s="12"/>
    </row>
    <row r="71" spans="1:43" ht="15" customHeight="1">
      <c r="A71" s="4" t="s">
        <v>362</v>
      </c>
      <c r="B71" s="9">
        <f>SUBTOTAL(9,$Z$10:Z71)</f>
        <v>50</v>
      </c>
      <c r="C71" s="10" t="s">
        <v>363</v>
      </c>
      <c r="D71" s="10" t="s">
        <v>255</v>
      </c>
      <c r="E71" s="12">
        <v>2.7</v>
      </c>
      <c r="F71" s="12"/>
      <c r="G71" s="12"/>
      <c r="H71" s="12"/>
      <c r="I71" s="12"/>
      <c r="J71" s="12"/>
      <c r="K71" s="12">
        <v>2.7</v>
      </c>
      <c r="L71" s="12"/>
      <c r="M71" s="12"/>
      <c r="N71" s="12"/>
      <c r="O71" s="12"/>
      <c r="P71" s="12"/>
      <c r="Q71" s="12"/>
      <c r="R71" s="12"/>
      <c r="S71" s="12"/>
      <c r="T71" s="23" t="s">
        <v>365</v>
      </c>
      <c r="U71" s="23" t="s">
        <v>185</v>
      </c>
      <c r="V71" s="23" t="s">
        <v>366</v>
      </c>
      <c r="W71" s="23" t="s">
        <v>139</v>
      </c>
      <c r="X71" s="23" t="s">
        <v>372</v>
      </c>
      <c r="Y71" s="23" t="s">
        <v>78</v>
      </c>
      <c r="Z71" s="36">
        <v>1</v>
      </c>
      <c r="AA71" s="10" t="s">
        <v>206</v>
      </c>
      <c r="AB71" s="38" t="str">
        <f t="shared" si="30"/>
        <v>Xuất biểu</v>
      </c>
      <c r="AC71" s="12">
        <v>2.7</v>
      </c>
      <c r="AD71" s="12"/>
      <c r="AE71" s="12"/>
      <c r="AF71" s="12"/>
      <c r="AG71" s="12"/>
      <c r="AH71" s="12"/>
      <c r="AI71" s="12">
        <v>2.7</v>
      </c>
      <c r="AJ71" s="12"/>
      <c r="AK71" s="12"/>
      <c r="AL71" s="12"/>
      <c r="AM71" s="12"/>
      <c r="AN71" s="12"/>
      <c r="AO71" s="12"/>
      <c r="AP71" s="12"/>
      <c r="AQ71" s="12"/>
    </row>
    <row r="72" spans="1:43" ht="16.5" customHeight="1">
      <c r="A72" s="3" t="s">
        <v>40</v>
      </c>
      <c r="B72" s="109" t="s">
        <v>24</v>
      </c>
      <c r="C72" s="6" t="s">
        <v>168</v>
      </c>
      <c r="D72" s="7">
        <v>0</v>
      </c>
      <c r="E72" s="8">
        <f>SUBTOTAL(9,E73:E77)</f>
        <v>6.6300000000000008</v>
      </c>
      <c r="F72" s="8">
        <f t="shared" ref="F72:S72" si="31">SUM(F73:F77)</f>
        <v>0</v>
      </c>
      <c r="G72" s="8">
        <f t="shared" si="31"/>
        <v>1.3900000000000001</v>
      </c>
      <c r="H72" s="8">
        <f t="shared" si="31"/>
        <v>0.26</v>
      </c>
      <c r="I72" s="8">
        <f t="shared" si="31"/>
        <v>0.12</v>
      </c>
      <c r="J72" s="8">
        <f t="shared" si="31"/>
        <v>0.33</v>
      </c>
      <c r="K72" s="8">
        <f t="shared" si="31"/>
        <v>2.64</v>
      </c>
      <c r="L72" s="8">
        <f t="shared" si="31"/>
        <v>0.02</v>
      </c>
      <c r="M72" s="8">
        <f t="shared" si="31"/>
        <v>0</v>
      </c>
      <c r="N72" s="8">
        <f t="shared" si="31"/>
        <v>0</v>
      </c>
      <c r="O72" s="8">
        <f t="shared" si="31"/>
        <v>0.04</v>
      </c>
      <c r="P72" s="8">
        <f t="shared" si="31"/>
        <v>0</v>
      </c>
      <c r="Q72" s="8">
        <f t="shared" si="31"/>
        <v>0</v>
      </c>
      <c r="R72" s="8">
        <f t="shared" si="31"/>
        <v>1.23</v>
      </c>
      <c r="S72" s="8">
        <f t="shared" si="31"/>
        <v>0.60000000000000009</v>
      </c>
      <c r="T72" s="8">
        <f>SUM(T73:T75)</f>
        <v>0</v>
      </c>
      <c r="U72" s="8">
        <f>SUM(U73:U75)</f>
        <v>0</v>
      </c>
      <c r="V72" s="15">
        <f>SUM(V73:V75)</f>
        <v>0</v>
      </c>
      <c r="W72" s="8">
        <f>SUM(W73:W75)</f>
        <v>0</v>
      </c>
      <c r="X72" s="8"/>
      <c r="Y72" s="8">
        <f>SUM(Y73:Y75)</f>
        <v>0</v>
      </c>
      <c r="AA72" s="108" t="str">
        <f>$AA$3</f>
        <v>Sơn Viên</v>
      </c>
      <c r="AB72" s="38" t="str">
        <f t="shared" si="30"/>
        <v>Xuất biểu</v>
      </c>
      <c r="AC72" s="123"/>
      <c r="AD72" s="123"/>
      <c r="AE72" s="123"/>
      <c r="AF72" s="123"/>
      <c r="AG72" s="123"/>
      <c r="AH72" s="123"/>
      <c r="AI72" s="123"/>
      <c r="AJ72" s="123"/>
      <c r="AK72" s="123"/>
      <c r="AL72" s="123"/>
      <c r="AM72" s="123"/>
      <c r="AN72" s="123"/>
      <c r="AO72" s="123"/>
      <c r="AP72" s="123"/>
      <c r="AQ72" s="123"/>
    </row>
    <row r="73" spans="1:43" ht="15" customHeight="1">
      <c r="A73" s="4" t="s">
        <v>24</v>
      </c>
      <c r="B73" s="9">
        <f>SUBTOTAL(9,$Z$10:Z73)</f>
        <v>51</v>
      </c>
      <c r="C73" s="10" t="s">
        <v>172</v>
      </c>
      <c r="D73" s="10" t="s">
        <v>385</v>
      </c>
      <c r="E73" s="12">
        <v>1.7</v>
      </c>
      <c r="F73" s="12">
        <v>0</v>
      </c>
      <c r="G73" s="12">
        <v>0.5</v>
      </c>
      <c r="H73" s="12">
        <v>0.1</v>
      </c>
      <c r="I73" s="12">
        <v>0.08</v>
      </c>
      <c r="J73" s="12">
        <v>0</v>
      </c>
      <c r="K73" s="12">
        <v>0.5</v>
      </c>
      <c r="L73" s="12">
        <v>0.02</v>
      </c>
      <c r="M73" s="12">
        <v>0</v>
      </c>
      <c r="N73" s="12"/>
      <c r="O73" s="12">
        <v>0</v>
      </c>
      <c r="P73" s="12">
        <v>0</v>
      </c>
      <c r="Q73" s="12">
        <v>0</v>
      </c>
      <c r="R73" s="12">
        <v>0.3</v>
      </c>
      <c r="S73" s="12">
        <v>0.2</v>
      </c>
      <c r="T73" s="23">
        <v>0</v>
      </c>
      <c r="U73" s="23" t="s">
        <v>174</v>
      </c>
      <c r="V73" s="23" t="s">
        <v>174</v>
      </c>
      <c r="W73" s="23" t="s">
        <v>69</v>
      </c>
      <c r="X73" s="23" t="s">
        <v>373</v>
      </c>
      <c r="Y73" s="23" t="s">
        <v>253</v>
      </c>
      <c r="Z73" s="36">
        <v>1</v>
      </c>
      <c r="AA73" s="10" t="s">
        <v>44</v>
      </c>
      <c r="AB73" s="38" t="str">
        <f t="shared" si="30"/>
        <v>Xuất biểu</v>
      </c>
      <c r="AC73" s="12">
        <v>1.7</v>
      </c>
      <c r="AD73" s="12">
        <v>0</v>
      </c>
      <c r="AE73" s="12">
        <v>0.5</v>
      </c>
      <c r="AF73" s="12">
        <v>0.1</v>
      </c>
      <c r="AG73" s="12">
        <v>0.08</v>
      </c>
      <c r="AH73" s="12">
        <v>0</v>
      </c>
      <c r="AI73" s="12">
        <v>0.5</v>
      </c>
      <c r="AJ73" s="12">
        <v>0.02</v>
      </c>
      <c r="AK73" s="12">
        <v>0</v>
      </c>
      <c r="AL73" s="12"/>
      <c r="AM73" s="12">
        <v>0</v>
      </c>
      <c r="AN73" s="12">
        <v>0</v>
      </c>
      <c r="AO73" s="12">
        <v>0</v>
      </c>
      <c r="AP73" s="12">
        <v>0.3</v>
      </c>
      <c r="AQ73" s="12">
        <v>0.2</v>
      </c>
    </row>
    <row r="74" spans="1:43" ht="15" customHeight="1">
      <c r="A74" s="4" t="s">
        <v>24</v>
      </c>
      <c r="B74" s="9">
        <f>SUBTOTAL(9,$Z$10:Z74)</f>
        <v>52</v>
      </c>
      <c r="C74" s="10" t="s">
        <v>175</v>
      </c>
      <c r="D74" s="10" t="s">
        <v>385</v>
      </c>
      <c r="E74" s="12">
        <v>1.24</v>
      </c>
      <c r="F74" s="12">
        <v>0</v>
      </c>
      <c r="G74" s="12">
        <v>0.3</v>
      </c>
      <c r="H74" s="12">
        <v>0.1</v>
      </c>
      <c r="I74" s="12">
        <v>0.04</v>
      </c>
      <c r="J74" s="12">
        <v>0</v>
      </c>
      <c r="K74" s="12">
        <v>0.3</v>
      </c>
      <c r="L74" s="12">
        <v>0</v>
      </c>
      <c r="M74" s="12">
        <v>0</v>
      </c>
      <c r="N74" s="12"/>
      <c r="O74" s="12">
        <v>0</v>
      </c>
      <c r="P74" s="12">
        <v>0</v>
      </c>
      <c r="Q74" s="12">
        <v>0</v>
      </c>
      <c r="R74" s="12">
        <v>0.3</v>
      </c>
      <c r="S74" s="12">
        <v>0.2</v>
      </c>
      <c r="T74" s="23">
        <v>0</v>
      </c>
      <c r="U74" s="23" t="s">
        <v>174</v>
      </c>
      <c r="V74" s="23" t="s">
        <v>174</v>
      </c>
      <c r="W74" s="23" t="s">
        <v>69</v>
      </c>
      <c r="X74" s="23" t="s">
        <v>373</v>
      </c>
      <c r="Y74" s="23" t="s">
        <v>253</v>
      </c>
      <c r="Z74" s="36">
        <v>1</v>
      </c>
      <c r="AA74" s="10" t="s">
        <v>44</v>
      </c>
      <c r="AB74" s="38" t="str">
        <f t="shared" si="30"/>
        <v>Xuất biểu</v>
      </c>
      <c r="AC74" s="12">
        <v>1.24</v>
      </c>
      <c r="AD74" s="12">
        <v>0</v>
      </c>
      <c r="AE74" s="12">
        <v>0.3</v>
      </c>
      <c r="AF74" s="12">
        <v>0.1</v>
      </c>
      <c r="AG74" s="12">
        <v>0.04</v>
      </c>
      <c r="AH74" s="12">
        <v>0</v>
      </c>
      <c r="AI74" s="12">
        <v>0.3</v>
      </c>
      <c r="AJ74" s="12">
        <v>0</v>
      </c>
      <c r="AK74" s="12">
        <v>0</v>
      </c>
      <c r="AL74" s="12"/>
      <c r="AM74" s="12">
        <v>0</v>
      </c>
      <c r="AN74" s="12">
        <v>0</v>
      </c>
      <c r="AO74" s="12">
        <v>0</v>
      </c>
      <c r="AP74" s="12">
        <v>0.3</v>
      </c>
      <c r="AQ74" s="12">
        <v>0.2</v>
      </c>
    </row>
    <row r="75" spans="1:43" ht="15" customHeight="1">
      <c r="A75" s="4" t="s">
        <v>24</v>
      </c>
      <c r="B75" s="9">
        <f>SUBTOTAL(9,$Z$10:Z75)</f>
        <v>53</v>
      </c>
      <c r="C75" s="10" t="s">
        <v>176</v>
      </c>
      <c r="D75" s="10" t="s">
        <v>385</v>
      </c>
      <c r="E75" s="12">
        <v>0.63</v>
      </c>
      <c r="F75" s="12">
        <v>0</v>
      </c>
      <c r="G75" s="12">
        <v>0</v>
      </c>
      <c r="H75" s="12">
        <v>0</v>
      </c>
      <c r="I75" s="12">
        <v>0</v>
      </c>
      <c r="J75" s="12">
        <v>0</v>
      </c>
      <c r="K75" s="12">
        <v>0</v>
      </c>
      <c r="L75" s="12">
        <v>0</v>
      </c>
      <c r="M75" s="12">
        <v>0</v>
      </c>
      <c r="N75" s="12"/>
      <c r="O75" s="12">
        <v>0</v>
      </c>
      <c r="P75" s="12">
        <v>0</v>
      </c>
      <c r="Q75" s="12">
        <v>0</v>
      </c>
      <c r="R75" s="12">
        <v>0.63</v>
      </c>
      <c r="S75" s="12">
        <v>0</v>
      </c>
      <c r="T75" s="23">
        <v>0</v>
      </c>
      <c r="U75" s="23" t="s">
        <v>174</v>
      </c>
      <c r="V75" s="23" t="s">
        <v>174</v>
      </c>
      <c r="W75" s="23" t="s">
        <v>69</v>
      </c>
      <c r="X75" s="23" t="s">
        <v>372</v>
      </c>
      <c r="Y75" s="23" t="s">
        <v>253</v>
      </c>
      <c r="Z75" s="36">
        <v>1</v>
      </c>
      <c r="AA75" s="10" t="s">
        <v>44</v>
      </c>
      <c r="AB75" s="38" t="str">
        <f t="shared" si="30"/>
        <v>Xuất biểu</v>
      </c>
      <c r="AC75" s="12">
        <v>0.63</v>
      </c>
      <c r="AD75" s="12">
        <v>0</v>
      </c>
      <c r="AE75" s="12">
        <v>0</v>
      </c>
      <c r="AF75" s="12">
        <v>0</v>
      </c>
      <c r="AG75" s="12">
        <v>0</v>
      </c>
      <c r="AH75" s="12">
        <v>0</v>
      </c>
      <c r="AI75" s="12">
        <v>0</v>
      </c>
      <c r="AJ75" s="12">
        <v>0</v>
      </c>
      <c r="AK75" s="12">
        <v>0</v>
      </c>
      <c r="AL75" s="12"/>
      <c r="AM75" s="12">
        <v>0</v>
      </c>
      <c r="AN75" s="12">
        <v>0</v>
      </c>
      <c r="AO75" s="12">
        <v>0</v>
      </c>
      <c r="AP75" s="12">
        <v>0.63</v>
      </c>
      <c r="AQ75" s="12">
        <v>0</v>
      </c>
    </row>
    <row r="76" spans="1:43" ht="15" customHeight="1">
      <c r="A76" s="4" t="s">
        <v>24</v>
      </c>
      <c r="B76" s="9">
        <f>SUBTOTAL(9,$Z$10:Z76)</f>
        <v>54</v>
      </c>
      <c r="C76" s="10" t="s">
        <v>258</v>
      </c>
      <c r="D76" s="10" t="s">
        <v>259</v>
      </c>
      <c r="E76" s="12">
        <v>1</v>
      </c>
      <c r="F76" s="12"/>
      <c r="G76" s="12">
        <v>0.5</v>
      </c>
      <c r="H76" s="12"/>
      <c r="I76" s="12"/>
      <c r="J76" s="12"/>
      <c r="K76" s="12">
        <v>0.3</v>
      </c>
      <c r="L76" s="12"/>
      <c r="M76" s="12"/>
      <c r="N76" s="12"/>
      <c r="O76" s="12"/>
      <c r="P76" s="12"/>
      <c r="Q76" s="12"/>
      <c r="R76" s="12"/>
      <c r="S76" s="12">
        <v>0.2</v>
      </c>
      <c r="T76" s="23" t="s">
        <v>260</v>
      </c>
      <c r="U76" s="23" t="s">
        <v>261</v>
      </c>
      <c r="V76" s="23" t="s">
        <v>261</v>
      </c>
      <c r="W76" s="23" t="s">
        <v>262</v>
      </c>
      <c r="X76" s="23" t="s">
        <v>373</v>
      </c>
      <c r="Y76" s="23" t="s">
        <v>78</v>
      </c>
      <c r="Z76" s="36">
        <v>1</v>
      </c>
      <c r="AA76" s="10" t="s">
        <v>44</v>
      </c>
      <c r="AB76" s="38" t="str">
        <f t="shared" si="30"/>
        <v>Xuất biểu</v>
      </c>
      <c r="AC76" s="12">
        <v>1</v>
      </c>
      <c r="AD76" s="12"/>
      <c r="AE76" s="12">
        <v>0.5</v>
      </c>
      <c r="AF76" s="12"/>
      <c r="AG76" s="12"/>
      <c r="AH76" s="12"/>
      <c r="AI76" s="12">
        <v>0.3</v>
      </c>
      <c r="AJ76" s="12"/>
      <c r="AK76" s="12"/>
      <c r="AL76" s="12"/>
      <c r="AM76" s="12"/>
      <c r="AN76" s="12"/>
      <c r="AO76" s="12"/>
      <c r="AP76" s="12"/>
      <c r="AQ76" s="12">
        <v>0.2</v>
      </c>
    </row>
    <row r="77" spans="1:43" ht="15" customHeight="1">
      <c r="A77" s="4" t="s">
        <v>24</v>
      </c>
      <c r="B77" s="9">
        <f>SUBTOTAL(9,$Z$10:Z77)</f>
        <v>55</v>
      </c>
      <c r="C77" s="10" t="s">
        <v>169</v>
      </c>
      <c r="D77" s="10" t="s">
        <v>165</v>
      </c>
      <c r="E77" s="12">
        <v>2.06</v>
      </c>
      <c r="F77" s="12">
        <v>0</v>
      </c>
      <c r="G77" s="12">
        <v>0.09</v>
      </c>
      <c r="H77" s="12">
        <v>0.06</v>
      </c>
      <c r="I77" s="12">
        <v>0</v>
      </c>
      <c r="J77" s="12">
        <v>0.33</v>
      </c>
      <c r="K77" s="12">
        <v>1.54</v>
      </c>
      <c r="L77" s="12">
        <v>0</v>
      </c>
      <c r="M77" s="12">
        <v>0</v>
      </c>
      <c r="N77" s="12"/>
      <c r="O77" s="12">
        <v>0.04</v>
      </c>
      <c r="P77" s="12">
        <v>0</v>
      </c>
      <c r="Q77" s="12">
        <v>0</v>
      </c>
      <c r="R77" s="12">
        <v>0</v>
      </c>
      <c r="S77" s="12">
        <v>0</v>
      </c>
      <c r="T77" s="23" t="s">
        <v>166</v>
      </c>
      <c r="U77" s="23" t="s">
        <v>170</v>
      </c>
      <c r="V77" s="23" t="s">
        <v>170</v>
      </c>
      <c r="W77" s="23" t="s">
        <v>171</v>
      </c>
      <c r="X77" s="23" t="s">
        <v>373</v>
      </c>
      <c r="Y77" s="23" t="s">
        <v>253</v>
      </c>
      <c r="Z77" s="36">
        <v>1</v>
      </c>
      <c r="AA77" s="10" t="s">
        <v>165</v>
      </c>
      <c r="AB77" s="38" t="str">
        <f t="shared" si="30"/>
        <v>Xuất biểu</v>
      </c>
      <c r="AC77" s="12">
        <v>2.06</v>
      </c>
      <c r="AD77" s="12">
        <v>0</v>
      </c>
      <c r="AE77" s="12">
        <v>0.09</v>
      </c>
      <c r="AF77" s="12">
        <v>0.06</v>
      </c>
      <c r="AG77" s="12">
        <v>0</v>
      </c>
      <c r="AH77" s="12">
        <v>0.33</v>
      </c>
      <c r="AI77" s="12">
        <v>1.54</v>
      </c>
      <c r="AJ77" s="12">
        <v>0</v>
      </c>
      <c r="AK77" s="12">
        <v>0</v>
      </c>
      <c r="AL77" s="12"/>
      <c r="AM77" s="12">
        <v>0.04</v>
      </c>
      <c r="AN77" s="12">
        <v>0</v>
      </c>
      <c r="AO77" s="12">
        <v>0</v>
      </c>
      <c r="AP77" s="12">
        <v>0</v>
      </c>
      <c r="AQ77" s="12">
        <v>0</v>
      </c>
    </row>
    <row r="78" spans="1:43" ht="21">
      <c r="A78" s="3" t="s">
        <v>40</v>
      </c>
      <c r="B78" s="109" t="s">
        <v>25</v>
      </c>
      <c r="C78" s="6" t="s">
        <v>177</v>
      </c>
      <c r="D78" s="7">
        <v>0</v>
      </c>
      <c r="E78" s="8">
        <f>SUBTOTAL(9,E79)</f>
        <v>0.06</v>
      </c>
      <c r="F78" s="8">
        <f t="shared" ref="F78:S78" si="32">SUM(F79)</f>
        <v>0</v>
      </c>
      <c r="G78" s="8">
        <f t="shared" si="32"/>
        <v>0</v>
      </c>
      <c r="H78" s="8">
        <f t="shared" si="32"/>
        <v>0.06</v>
      </c>
      <c r="I78" s="8">
        <f t="shared" si="32"/>
        <v>0</v>
      </c>
      <c r="J78" s="8">
        <f t="shared" si="32"/>
        <v>0</v>
      </c>
      <c r="K78" s="8">
        <f t="shared" si="32"/>
        <v>0</v>
      </c>
      <c r="L78" s="8">
        <f t="shared" si="32"/>
        <v>0</v>
      </c>
      <c r="M78" s="8">
        <f t="shared" si="32"/>
        <v>0</v>
      </c>
      <c r="N78" s="8">
        <f t="shared" si="32"/>
        <v>0</v>
      </c>
      <c r="O78" s="8">
        <f t="shared" si="32"/>
        <v>0</v>
      </c>
      <c r="P78" s="8">
        <f t="shared" si="32"/>
        <v>0</v>
      </c>
      <c r="Q78" s="8">
        <f t="shared" si="32"/>
        <v>0</v>
      </c>
      <c r="R78" s="8">
        <f t="shared" si="32"/>
        <v>0</v>
      </c>
      <c r="S78" s="8">
        <f t="shared" si="32"/>
        <v>0</v>
      </c>
      <c r="T78" s="8">
        <f t="shared" ref="T78:Y78" si="33">SUM(T79)</f>
        <v>0</v>
      </c>
      <c r="U78" s="8">
        <f t="shared" si="33"/>
        <v>0</v>
      </c>
      <c r="V78" s="15">
        <f t="shared" si="33"/>
        <v>0</v>
      </c>
      <c r="W78" s="8">
        <f t="shared" si="33"/>
        <v>0</v>
      </c>
      <c r="X78" s="8"/>
      <c r="Y78" s="8">
        <f t="shared" si="33"/>
        <v>0</v>
      </c>
      <c r="AA78" s="108" t="str">
        <f>$AA$3</f>
        <v>Sơn Viên</v>
      </c>
      <c r="AB78" s="38" t="str">
        <f t="shared" si="30"/>
        <v>Xuất biểu</v>
      </c>
      <c r="AC78" s="123"/>
      <c r="AD78" s="123"/>
      <c r="AE78" s="123"/>
      <c r="AF78" s="123"/>
      <c r="AG78" s="123"/>
      <c r="AH78" s="123"/>
      <c r="AI78" s="123"/>
      <c r="AJ78" s="123"/>
      <c r="AK78" s="123"/>
      <c r="AL78" s="123"/>
      <c r="AM78" s="123"/>
      <c r="AN78" s="123"/>
      <c r="AO78" s="123"/>
      <c r="AP78" s="123"/>
      <c r="AQ78" s="123"/>
    </row>
    <row r="79" spans="1:43" ht="15" customHeight="1">
      <c r="A79" s="4" t="s">
        <v>25</v>
      </c>
      <c r="B79" s="9">
        <f>SUBTOTAL(9,$Z$10:Z79)</f>
        <v>56</v>
      </c>
      <c r="C79" s="10" t="s">
        <v>178</v>
      </c>
      <c r="D79" s="10" t="s">
        <v>386</v>
      </c>
      <c r="E79" s="12">
        <v>0.06</v>
      </c>
      <c r="F79" s="12">
        <v>0</v>
      </c>
      <c r="G79" s="12">
        <v>0</v>
      </c>
      <c r="H79" s="12">
        <v>0.06</v>
      </c>
      <c r="I79" s="12">
        <v>0</v>
      </c>
      <c r="J79" s="12">
        <v>0</v>
      </c>
      <c r="K79" s="12">
        <v>0</v>
      </c>
      <c r="L79" s="12">
        <v>0</v>
      </c>
      <c r="M79" s="12">
        <v>0</v>
      </c>
      <c r="N79" s="12"/>
      <c r="O79" s="12">
        <v>0</v>
      </c>
      <c r="P79" s="12">
        <v>0</v>
      </c>
      <c r="Q79" s="12">
        <v>0</v>
      </c>
      <c r="R79" s="12">
        <v>0</v>
      </c>
      <c r="S79" s="12">
        <v>0</v>
      </c>
      <c r="T79" s="23" t="s">
        <v>180</v>
      </c>
      <c r="U79" s="23" t="s">
        <v>181</v>
      </c>
      <c r="V79" s="23" t="s">
        <v>182</v>
      </c>
      <c r="W79" s="23">
        <v>0</v>
      </c>
      <c r="X79" s="23" t="s">
        <v>372</v>
      </c>
      <c r="Y79" s="23" t="s">
        <v>253</v>
      </c>
      <c r="Z79" s="36">
        <v>1</v>
      </c>
      <c r="AA79" s="10" t="s">
        <v>44</v>
      </c>
      <c r="AB79" s="38" t="str">
        <f t="shared" si="30"/>
        <v>Xuất biểu</v>
      </c>
      <c r="AC79" s="12">
        <v>0.06</v>
      </c>
      <c r="AD79" s="12">
        <v>0</v>
      </c>
      <c r="AE79" s="12">
        <v>0</v>
      </c>
      <c r="AF79" s="12">
        <v>0.06</v>
      </c>
      <c r="AG79" s="12">
        <v>0</v>
      </c>
      <c r="AH79" s="12">
        <v>0</v>
      </c>
      <c r="AI79" s="12">
        <v>0</v>
      </c>
      <c r="AJ79" s="12">
        <v>0</v>
      </c>
      <c r="AK79" s="12">
        <v>0</v>
      </c>
      <c r="AL79" s="12"/>
      <c r="AM79" s="12">
        <v>0</v>
      </c>
      <c r="AN79" s="12">
        <v>0</v>
      </c>
      <c r="AO79" s="12">
        <v>0</v>
      </c>
      <c r="AP79" s="12">
        <v>0</v>
      </c>
      <c r="AQ79" s="12">
        <v>0</v>
      </c>
    </row>
    <row r="80" spans="1:43" s="36" customFormat="1" ht="15" customHeight="1">
      <c r="A80" s="3" t="s">
        <v>40</v>
      </c>
      <c r="B80" s="14" t="s">
        <v>221</v>
      </c>
      <c r="C80" s="13" t="s">
        <v>284</v>
      </c>
      <c r="D80" s="13"/>
      <c r="E80" s="8">
        <f>SUBTOTAL(9,AC81:AC82)</f>
        <v>20</v>
      </c>
      <c r="F80" s="8">
        <f t="shared" ref="F80:S80" si="34">SUM(F81)</f>
        <v>0</v>
      </c>
      <c r="G80" s="8">
        <f t="shared" si="34"/>
        <v>0</v>
      </c>
      <c r="H80" s="8">
        <f t="shared" si="34"/>
        <v>0</v>
      </c>
      <c r="I80" s="8">
        <f t="shared" si="34"/>
        <v>0</v>
      </c>
      <c r="J80" s="8">
        <f t="shared" si="34"/>
        <v>0</v>
      </c>
      <c r="K80" s="8">
        <f t="shared" si="34"/>
        <v>20</v>
      </c>
      <c r="L80" s="8">
        <f t="shared" si="34"/>
        <v>0</v>
      </c>
      <c r="M80" s="8">
        <f t="shared" si="34"/>
        <v>0</v>
      </c>
      <c r="N80" s="8">
        <f t="shared" si="34"/>
        <v>0</v>
      </c>
      <c r="O80" s="8">
        <f t="shared" si="34"/>
        <v>0</v>
      </c>
      <c r="P80" s="8">
        <f t="shared" si="34"/>
        <v>0</v>
      </c>
      <c r="Q80" s="8">
        <f t="shared" si="34"/>
        <v>0</v>
      </c>
      <c r="R80" s="8">
        <f t="shared" si="34"/>
        <v>0</v>
      </c>
      <c r="S80" s="8">
        <f t="shared" si="34"/>
        <v>0</v>
      </c>
      <c r="T80" s="24"/>
      <c r="U80" s="24"/>
      <c r="V80" s="24"/>
      <c r="W80" s="24"/>
      <c r="X80" s="24"/>
      <c r="Y80" s="24"/>
      <c r="AA80" s="108" t="str">
        <f t="shared" ref="AA80:AA81" si="35">$AA$3</f>
        <v>Sơn Viên</v>
      </c>
      <c r="AB80" s="38" t="s">
        <v>391</v>
      </c>
      <c r="AC80" s="123"/>
      <c r="AD80" s="123"/>
      <c r="AE80" s="123"/>
      <c r="AF80" s="123"/>
      <c r="AG80" s="123"/>
      <c r="AH80" s="123"/>
      <c r="AI80" s="123"/>
      <c r="AJ80" s="123"/>
      <c r="AK80" s="123"/>
      <c r="AL80" s="123"/>
      <c r="AM80" s="123"/>
      <c r="AN80" s="123"/>
      <c r="AO80" s="123"/>
      <c r="AP80" s="123"/>
      <c r="AQ80" s="123"/>
    </row>
    <row r="81" spans="1:43" ht="11.25">
      <c r="A81" s="3" t="s">
        <v>40</v>
      </c>
      <c r="B81" s="109" t="s">
        <v>311</v>
      </c>
      <c r="C81" s="6" t="s">
        <v>312</v>
      </c>
      <c r="D81" s="7">
        <v>0</v>
      </c>
      <c r="E81" s="8">
        <f>SUBTOTAL(9,E82)</f>
        <v>20</v>
      </c>
      <c r="F81" s="8">
        <f t="shared" ref="F81:S81" si="36">SUM(F82)</f>
        <v>0</v>
      </c>
      <c r="G81" s="8">
        <f t="shared" si="36"/>
        <v>0</v>
      </c>
      <c r="H81" s="8">
        <f t="shared" si="36"/>
        <v>0</v>
      </c>
      <c r="I81" s="8">
        <f t="shared" si="36"/>
        <v>0</v>
      </c>
      <c r="J81" s="8">
        <f t="shared" si="36"/>
        <v>0</v>
      </c>
      <c r="K81" s="8">
        <f t="shared" si="36"/>
        <v>20</v>
      </c>
      <c r="L81" s="8">
        <f t="shared" si="36"/>
        <v>0</v>
      </c>
      <c r="M81" s="8">
        <f t="shared" si="36"/>
        <v>0</v>
      </c>
      <c r="N81" s="8">
        <f t="shared" si="36"/>
        <v>0</v>
      </c>
      <c r="O81" s="8">
        <f t="shared" si="36"/>
        <v>0</v>
      </c>
      <c r="P81" s="8">
        <f t="shared" si="36"/>
        <v>0</v>
      </c>
      <c r="Q81" s="8">
        <f t="shared" si="36"/>
        <v>0</v>
      </c>
      <c r="R81" s="8">
        <f t="shared" si="36"/>
        <v>0</v>
      </c>
      <c r="S81" s="8">
        <f t="shared" si="36"/>
        <v>0</v>
      </c>
      <c r="T81" s="8">
        <f t="shared" ref="T81:Y81" si="37">SUM(T82)</f>
        <v>0</v>
      </c>
      <c r="U81" s="8">
        <f t="shared" si="37"/>
        <v>0</v>
      </c>
      <c r="V81" s="15">
        <f t="shared" si="37"/>
        <v>0</v>
      </c>
      <c r="W81" s="8">
        <f t="shared" si="37"/>
        <v>0</v>
      </c>
      <c r="X81" s="8"/>
      <c r="Y81" s="8">
        <f t="shared" si="37"/>
        <v>0</v>
      </c>
      <c r="AA81" s="108" t="str">
        <f t="shared" si="35"/>
        <v>Sơn Viên</v>
      </c>
      <c r="AB81" s="38" t="str">
        <f t="shared" si="30"/>
        <v>Xuất biểu</v>
      </c>
      <c r="AC81" s="123"/>
      <c r="AD81" s="123"/>
      <c r="AE81" s="123"/>
      <c r="AF81" s="123"/>
      <c r="AG81" s="123"/>
      <c r="AH81" s="123"/>
      <c r="AI81" s="123"/>
      <c r="AJ81" s="123"/>
      <c r="AK81" s="123"/>
      <c r="AL81" s="123"/>
      <c r="AM81" s="123"/>
      <c r="AN81" s="123"/>
      <c r="AO81" s="123"/>
      <c r="AP81" s="123"/>
      <c r="AQ81" s="123"/>
    </row>
    <row r="82" spans="1:43" ht="15" customHeight="1">
      <c r="A82" s="4" t="s">
        <v>311</v>
      </c>
      <c r="B82" s="9">
        <f>SUBTOTAL(9,$Z$10:Z82)</f>
        <v>57</v>
      </c>
      <c r="C82" s="10" t="s">
        <v>285</v>
      </c>
      <c r="D82" s="10" t="s">
        <v>102</v>
      </c>
      <c r="E82" s="12">
        <v>20</v>
      </c>
      <c r="F82" s="12"/>
      <c r="G82" s="12"/>
      <c r="H82" s="12"/>
      <c r="I82" s="12"/>
      <c r="J82" s="12"/>
      <c r="K82" s="12">
        <v>20</v>
      </c>
      <c r="L82" s="12"/>
      <c r="M82" s="12"/>
      <c r="N82" s="12"/>
      <c r="O82" s="12"/>
      <c r="P82" s="12"/>
      <c r="Q82" s="12"/>
      <c r="R82" s="12"/>
      <c r="S82" s="12"/>
      <c r="T82" s="23" t="s">
        <v>278</v>
      </c>
      <c r="U82" s="23" t="s">
        <v>286</v>
      </c>
      <c r="V82" s="23" t="s">
        <v>47</v>
      </c>
      <c r="W82" s="23" t="s">
        <v>287</v>
      </c>
      <c r="X82" s="23"/>
      <c r="Y82" s="23" t="s">
        <v>78</v>
      </c>
      <c r="Z82" s="36">
        <v>1</v>
      </c>
      <c r="AA82" s="10" t="s">
        <v>102</v>
      </c>
      <c r="AB82" s="38" t="str">
        <f t="shared" si="30"/>
        <v>Xuất biểu</v>
      </c>
      <c r="AC82" s="12">
        <v>20</v>
      </c>
      <c r="AD82" s="12"/>
      <c r="AE82" s="12"/>
      <c r="AF82" s="12"/>
      <c r="AG82" s="12"/>
      <c r="AH82" s="12"/>
      <c r="AI82" s="12">
        <v>20</v>
      </c>
      <c r="AJ82" s="12"/>
      <c r="AK82" s="12"/>
      <c r="AL82" s="12"/>
      <c r="AM82" s="12"/>
      <c r="AN82" s="12"/>
      <c r="AO82" s="12"/>
      <c r="AP82" s="12"/>
      <c r="AQ82" s="12"/>
    </row>
    <row r="83" spans="1:43" s="36" customFormat="1" ht="15" customHeight="1">
      <c r="A83" s="3" t="s">
        <v>40</v>
      </c>
      <c r="B83" s="14" t="s">
        <v>283</v>
      </c>
      <c r="C83" s="13" t="s">
        <v>222</v>
      </c>
      <c r="D83" s="13"/>
      <c r="E83" s="8">
        <f>SUBTOTAL(9,AC84:AC110)</f>
        <v>56.740000000000009</v>
      </c>
      <c r="F83" s="8">
        <f t="shared" ref="F83:S83" si="38">SUM(F84,F86,F89,F99,F107)</f>
        <v>0</v>
      </c>
      <c r="G83" s="8">
        <f t="shared" si="38"/>
        <v>0.43000000000000005</v>
      </c>
      <c r="H83" s="8">
        <f t="shared" si="38"/>
        <v>2.08</v>
      </c>
      <c r="I83" s="8">
        <f t="shared" si="38"/>
        <v>2.46</v>
      </c>
      <c r="J83" s="8">
        <f t="shared" si="38"/>
        <v>0</v>
      </c>
      <c r="K83" s="8">
        <f t="shared" si="38"/>
        <v>16.310000000000002</v>
      </c>
      <c r="L83" s="8">
        <f t="shared" si="38"/>
        <v>0</v>
      </c>
      <c r="M83" s="8">
        <f t="shared" si="38"/>
        <v>0</v>
      </c>
      <c r="N83" s="8">
        <f t="shared" si="38"/>
        <v>0.04</v>
      </c>
      <c r="O83" s="8">
        <f t="shared" si="38"/>
        <v>0</v>
      </c>
      <c r="P83" s="8">
        <f t="shared" si="38"/>
        <v>0</v>
      </c>
      <c r="Q83" s="8">
        <f t="shared" si="38"/>
        <v>0.05</v>
      </c>
      <c r="R83" s="8">
        <f t="shared" si="38"/>
        <v>0.37</v>
      </c>
      <c r="S83" s="8">
        <f t="shared" si="38"/>
        <v>35</v>
      </c>
      <c r="T83" s="24"/>
      <c r="U83" s="24"/>
      <c r="V83" s="24"/>
      <c r="W83" s="24"/>
      <c r="X83" s="24"/>
      <c r="Y83" s="24"/>
      <c r="AA83" s="108" t="str">
        <f t="shared" ref="AA83:AA84" si="39">$AA$3</f>
        <v>Sơn Viên</v>
      </c>
      <c r="AB83" s="38" t="s">
        <v>391</v>
      </c>
      <c r="AC83" s="123"/>
      <c r="AD83" s="123"/>
      <c r="AE83" s="123"/>
      <c r="AF83" s="123"/>
      <c r="AG83" s="123"/>
      <c r="AH83" s="123"/>
      <c r="AI83" s="123"/>
      <c r="AJ83" s="123"/>
      <c r="AK83" s="123"/>
      <c r="AL83" s="123"/>
      <c r="AM83" s="123"/>
      <c r="AN83" s="123"/>
      <c r="AO83" s="123"/>
      <c r="AP83" s="123"/>
      <c r="AQ83" s="123"/>
    </row>
    <row r="84" spans="1:43" ht="11.25">
      <c r="A84" s="3" t="s">
        <v>40</v>
      </c>
      <c r="B84" s="109" t="s">
        <v>17</v>
      </c>
      <c r="C84" s="6" t="s">
        <v>350</v>
      </c>
      <c r="D84" s="7">
        <v>0</v>
      </c>
      <c r="E84" s="8">
        <f>SUBTOTAL(9,E85)</f>
        <v>4</v>
      </c>
      <c r="F84" s="8">
        <f t="shared" ref="F84:S84" si="40">F85</f>
        <v>0</v>
      </c>
      <c r="G84" s="8">
        <f t="shared" si="40"/>
        <v>0</v>
      </c>
      <c r="H84" s="8">
        <f t="shared" si="40"/>
        <v>0</v>
      </c>
      <c r="I84" s="8">
        <f t="shared" si="40"/>
        <v>0</v>
      </c>
      <c r="J84" s="8">
        <f t="shared" si="40"/>
        <v>0</v>
      </c>
      <c r="K84" s="8">
        <f t="shared" si="40"/>
        <v>4</v>
      </c>
      <c r="L84" s="8">
        <f t="shared" si="40"/>
        <v>0</v>
      </c>
      <c r="M84" s="8">
        <f t="shared" si="40"/>
        <v>0</v>
      </c>
      <c r="N84" s="8">
        <f t="shared" si="40"/>
        <v>0</v>
      </c>
      <c r="O84" s="8">
        <f t="shared" si="40"/>
        <v>0</v>
      </c>
      <c r="P84" s="8">
        <f t="shared" si="40"/>
        <v>0</v>
      </c>
      <c r="Q84" s="8">
        <f t="shared" si="40"/>
        <v>0</v>
      </c>
      <c r="R84" s="8">
        <f t="shared" si="40"/>
        <v>0</v>
      </c>
      <c r="S84" s="8">
        <f t="shared" si="40"/>
        <v>0</v>
      </c>
      <c r="T84" s="8">
        <f t="shared" ref="T84:Y84" si="41">SUM(T85)</f>
        <v>0</v>
      </c>
      <c r="U84" s="8">
        <f t="shared" si="41"/>
        <v>0</v>
      </c>
      <c r="V84" s="15">
        <f t="shared" si="41"/>
        <v>0</v>
      </c>
      <c r="W84" s="8">
        <f t="shared" si="41"/>
        <v>0</v>
      </c>
      <c r="X84" s="8"/>
      <c r="Y84" s="8">
        <f t="shared" si="41"/>
        <v>0</v>
      </c>
      <c r="AA84" s="108" t="str">
        <f t="shared" si="39"/>
        <v>Sơn Viên</v>
      </c>
      <c r="AB84" s="38" t="str">
        <f t="shared" si="30"/>
        <v>Xuất biểu</v>
      </c>
      <c r="AC84" s="123"/>
      <c r="AD84" s="123"/>
      <c r="AE84" s="123"/>
      <c r="AF84" s="123"/>
      <c r="AG84" s="123"/>
      <c r="AH84" s="123"/>
      <c r="AI84" s="123"/>
      <c r="AJ84" s="123"/>
      <c r="AK84" s="123"/>
      <c r="AL84" s="123"/>
      <c r="AM84" s="123"/>
      <c r="AN84" s="123"/>
      <c r="AO84" s="123"/>
      <c r="AP84" s="123"/>
      <c r="AQ84" s="123"/>
    </row>
    <row r="85" spans="1:43" ht="15" customHeight="1">
      <c r="A85" s="4" t="s">
        <v>17</v>
      </c>
      <c r="B85" s="9">
        <f>SUBTOTAL(9,$Z$10:Z85)</f>
        <v>58</v>
      </c>
      <c r="C85" s="10" t="s">
        <v>351</v>
      </c>
      <c r="D85" s="10" t="s">
        <v>102</v>
      </c>
      <c r="E85" s="12">
        <v>4</v>
      </c>
      <c r="F85" s="12">
        <v>0</v>
      </c>
      <c r="G85" s="12">
        <v>0</v>
      </c>
      <c r="H85" s="12">
        <v>0</v>
      </c>
      <c r="I85" s="12"/>
      <c r="J85" s="12">
        <v>0</v>
      </c>
      <c r="K85" s="12">
        <v>4</v>
      </c>
      <c r="L85" s="12">
        <v>0</v>
      </c>
      <c r="M85" s="12">
        <v>0</v>
      </c>
      <c r="N85" s="12"/>
      <c r="O85" s="12">
        <v>0</v>
      </c>
      <c r="P85" s="12">
        <v>0</v>
      </c>
      <c r="Q85" s="12">
        <v>0</v>
      </c>
      <c r="R85" s="12">
        <v>0</v>
      </c>
      <c r="S85" s="12">
        <v>0</v>
      </c>
      <c r="T85" s="23" t="s">
        <v>291</v>
      </c>
      <c r="U85" s="23" t="s">
        <v>185</v>
      </c>
      <c r="V85" s="23" t="s">
        <v>352</v>
      </c>
      <c r="W85" s="23" t="s">
        <v>72</v>
      </c>
      <c r="X85" s="23"/>
      <c r="Y85" s="23" t="s">
        <v>78</v>
      </c>
      <c r="Z85" s="36">
        <v>1</v>
      </c>
      <c r="AA85" s="10" t="s">
        <v>102</v>
      </c>
      <c r="AB85" s="38" t="str">
        <f t="shared" si="30"/>
        <v>Xuất biểu</v>
      </c>
      <c r="AC85" s="12">
        <v>4</v>
      </c>
      <c r="AD85" s="12">
        <v>0</v>
      </c>
      <c r="AE85" s="12">
        <v>0</v>
      </c>
      <c r="AF85" s="12">
        <v>0</v>
      </c>
      <c r="AG85" s="12"/>
      <c r="AH85" s="12">
        <v>0</v>
      </c>
      <c r="AI85" s="12">
        <v>4</v>
      </c>
      <c r="AJ85" s="12">
        <v>0</v>
      </c>
      <c r="AK85" s="12">
        <v>0</v>
      </c>
      <c r="AL85" s="12"/>
      <c r="AM85" s="12">
        <v>0</v>
      </c>
      <c r="AN85" s="12">
        <v>0</v>
      </c>
      <c r="AO85" s="12">
        <v>0</v>
      </c>
      <c r="AP85" s="12">
        <v>0</v>
      </c>
      <c r="AQ85" s="12">
        <v>0</v>
      </c>
    </row>
    <row r="86" spans="1:43" ht="11.25">
      <c r="A86" s="3" t="s">
        <v>40</v>
      </c>
      <c r="B86" s="109" t="s">
        <v>20</v>
      </c>
      <c r="C86" s="6" t="s">
        <v>183</v>
      </c>
      <c r="D86" s="7">
        <v>0</v>
      </c>
      <c r="E86" s="8">
        <f>SUBTOTAL(9,E87:E88)</f>
        <v>0.18</v>
      </c>
      <c r="F86" s="8">
        <f t="shared" ref="F86:S86" si="42">F87+F88</f>
        <v>0</v>
      </c>
      <c r="G86" s="8">
        <f t="shared" si="42"/>
        <v>0</v>
      </c>
      <c r="H86" s="8">
        <f t="shared" si="42"/>
        <v>0</v>
      </c>
      <c r="I86" s="8">
        <f t="shared" si="42"/>
        <v>0.15</v>
      </c>
      <c r="J86" s="8">
        <f t="shared" si="42"/>
        <v>0</v>
      </c>
      <c r="K86" s="8">
        <f t="shared" si="42"/>
        <v>0</v>
      </c>
      <c r="L86" s="8">
        <f t="shared" si="42"/>
        <v>0</v>
      </c>
      <c r="M86" s="8">
        <f t="shared" si="42"/>
        <v>0</v>
      </c>
      <c r="N86" s="8">
        <f t="shared" si="42"/>
        <v>0</v>
      </c>
      <c r="O86" s="8">
        <f t="shared" si="42"/>
        <v>0</v>
      </c>
      <c r="P86" s="8">
        <f t="shared" si="42"/>
        <v>0</v>
      </c>
      <c r="Q86" s="8">
        <f t="shared" si="42"/>
        <v>0.03</v>
      </c>
      <c r="R86" s="8">
        <f t="shared" si="42"/>
        <v>0</v>
      </c>
      <c r="S86" s="8">
        <f t="shared" si="42"/>
        <v>0</v>
      </c>
      <c r="T86" s="8">
        <f>SUM(T88)</f>
        <v>0</v>
      </c>
      <c r="U86" s="8">
        <f>SUM(U88)</f>
        <v>0</v>
      </c>
      <c r="V86" s="15">
        <f>SUM(V88)</f>
        <v>0</v>
      </c>
      <c r="W86" s="8">
        <f>SUM(W88)</f>
        <v>0</v>
      </c>
      <c r="X86" s="8"/>
      <c r="Y86" s="8">
        <f>SUM(Y88)</f>
        <v>0</v>
      </c>
      <c r="AA86" s="108" t="str">
        <f>$AA$3</f>
        <v>Sơn Viên</v>
      </c>
      <c r="AB86" s="38" t="str">
        <f t="shared" si="30"/>
        <v>Xuất biểu</v>
      </c>
      <c r="AC86" s="123"/>
      <c r="AD86" s="123"/>
      <c r="AE86" s="123"/>
      <c r="AF86" s="123"/>
      <c r="AG86" s="123"/>
      <c r="AH86" s="123"/>
      <c r="AI86" s="123"/>
      <c r="AJ86" s="123"/>
      <c r="AK86" s="123"/>
      <c r="AL86" s="123"/>
      <c r="AM86" s="123"/>
      <c r="AN86" s="123"/>
      <c r="AO86" s="123"/>
      <c r="AP86" s="123"/>
      <c r="AQ86" s="123"/>
    </row>
    <row r="87" spans="1:43" ht="15" customHeight="1">
      <c r="A87" s="4" t="s">
        <v>20</v>
      </c>
      <c r="B87" s="9">
        <f>SUBTOTAL(9,$Z$10:Z87)</f>
        <v>59</v>
      </c>
      <c r="C87" s="10" t="s">
        <v>354</v>
      </c>
      <c r="D87" s="10" t="s">
        <v>281</v>
      </c>
      <c r="E87" s="12">
        <v>0.03</v>
      </c>
      <c r="F87" s="12">
        <v>0</v>
      </c>
      <c r="G87" s="12">
        <v>0</v>
      </c>
      <c r="H87" s="12">
        <v>0</v>
      </c>
      <c r="I87" s="12"/>
      <c r="J87" s="12">
        <v>0</v>
      </c>
      <c r="K87" s="12">
        <v>0</v>
      </c>
      <c r="L87" s="12">
        <v>0</v>
      </c>
      <c r="M87" s="12">
        <v>0</v>
      </c>
      <c r="N87" s="12"/>
      <c r="O87" s="12">
        <v>0</v>
      </c>
      <c r="P87" s="12">
        <v>0</v>
      </c>
      <c r="Q87" s="12">
        <v>0.03</v>
      </c>
      <c r="R87" s="12">
        <v>0</v>
      </c>
      <c r="S87" s="12">
        <v>0</v>
      </c>
      <c r="T87" s="23" t="s">
        <v>355</v>
      </c>
      <c r="U87" s="23" t="s">
        <v>185</v>
      </c>
      <c r="V87" s="23" t="s">
        <v>356</v>
      </c>
      <c r="W87" s="23" t="s">
        <v>157</v>
      </c>
      <c r="X87" s="23"/>
      <c r="Y87" s="23" t="s">
        <v>78</v>
      </c>
      <c r="Z87" s="36">
        <v>1</v>
      </c>
      <c r="AA87" s="10" t="s">
        <v>44</v>
      </c>
      <c r="AB87" s="38" t="str">
        <f t="shared" si="30"/>
        <v>Xuất biểu</v>
      </c>
      <c r="AC87" s="12">
        <v>0.03</v>
      </c>
      <c r="AD87" s="12">
        <v>0</v>
      </c>
      <c r="AE87" s="12">
        <v>0</v>
      </c>
      <c r="AF87" s="12">
        <v>0</v>
      </c>
      <c r="AG87" s="12"/>
      <c r="AH87" s="12">
        <v>0</v>
      </c>
      <c r="AI87" s="12">
        <v>0</v>
      </c>
      <c r="AJ87" s="12">
        <v>0</v>
      </c>
      <c r="AK87" s="12">
        <v>0</v>
      </c>
      <c r="AL87" s="12"/>
      <c r="AM87" s="12">
        <v>0</v>
      </c>
      <c r="AN87" s="12">
        <v>0</v>
      </c>
      <c r="AO87" s="12">
        <v>0.03</v>
      </c>
      <c r="AP87" s="12">
        <v>0</v>
      </c>
      <c r="AQ87" s="12">
        <v>0</v>
      </c>
    </row>
    <row r="88" spans="1:43" ht="15" customHeight="1">
      <c r="A88" s="4" t="s">
        <v>20</v>
      </c>
      <c r="B88" s="9">
        <f>SUBTOTAL(9,$Z$10:Z88)</f>
        <v>60</v>
      </c>
      <c r="C88" s="10" t="s">
        <v>184</v>
      </c>
      <c r="D88" s="10" t="s">
        <v>44</v>
      </c>
      <c r="E88" s="12">
        <v>0.15</v>
      </c>
      <c r="F88" s="12">
        <v>0</v>
      </c>
      <c r="G88" s="12">
        <v>0</v>
      </c>
      <c r="H88" s="12">
        <v>0</v>
      </c>
      <c r="I88" s="12">
        <v>0.15</v>
      </c>
      <c r="J88" s="12">
        <v>0</v>
      </c>
      <c r="K88" s="12">
        <v>0</v>
      </c>
      <c r="L88" s="12">
        <v>0</v>
      </c>
      <c r="M88" s="12">
        <v>0</v>
      </c>
      <c r="N88" s="12"/>
      <c r="O88" s="12">
        <v>0</v>
      </c>
      <c r="P88" s="12">
        <v>0</v>
      </c>
      <c r="Q88" s="12">
        <v>0</v>
      </c>
      <c r="R88" s="12">
        <v>0</v>
      </c>
      <c r="S88" s="12">
        <v>0</v>
      </c>
      <c r="T88" s="23">
        <v>0</v>
      </c>
      <c r="U88" s="23" t="s">
        <v>185</v>
      </c>
      <c r="V88" s="23" t="s">
        <v>186</v>
      </c>
      <c r="W88" s="23" t="s">
        <v>57</v>
      </c>
      <c r="X88" s="23"/>
      <c r="Y88" s="23" t="s">
        <v>253</v>
      </c>
      <c r="Z88" s="36">
        <v>1</v>
      </c>
      <c r="AA88" s="10" t="s">
        <v>44</v>
      </c>
      <c r="AB88" s="38" t="str">
        <f t="shared" si="30"/>
        <v>Xuất biểu</v>
      </c>
      <c r="AC88" s="12">
        <v>0.15</v>
      </c>
      <c r="AD88" s="12">
        <v>0</v>
      </c>
      <c r="AE88" s="12">
        <v>0</v>
      </c>
      <c r="AF88" s="12">
        <v>0</v>
      </c>
      <c r="AG88" s="12">
        <v>0.15</v>
      </c>
      <c r="AH88" s="12">
        <v>0</v>
      </c>
      <c r="AI88" s="12">
        <v>0</v>
      </c>
      <c r="AJ88" s="12">
        <v>0</v>
      </c>
      <c r="AK88" s="12">
        <v>0</v>
      </c>
      <c r="AL88" s="12"/>
      <c r="AM88" s="12">
        <v>0</v>
      </c>
      <c r="AN88" s="12">
        <v>0</v>
      </c>
      <c r="AO88" s="12">
        <v>0</v>
      </c>
      <c r="AP88" s="12">
        <v>0</v>
      </c>
      <c r="AQ88" s="12">
        <v>0</v>
      </c>
    </row>
    <row r="89" spans="1:43" ht="15" customHeight="1">
      <c r="A89" s="3" t="s">
        <v>40</v>
      </c>
      <c r="B89" s="109" t="s">
        <v>21</v>
      </c>
      <c r="C89" s="6" t="s">
        <v>187</v>
      </c>
      <c r="D89" s="7">
        <v>0</v>
      </c>
      <c r="E89" s="8">
        <f>SUBTOTAL(9,E90:E98)</f>
        <v>48.6</v>
      </c>
      <c r="F89" s="8">
        <f t="shared" ref="F89:S89" si="43">SUM(F90:F98)</f>
        <v>0</v>
      </c>
      <c r="G89" s="8">
        <f t="shared" si="43"/>
        <v>0</v>
      </c>
      <c r="H89" s="8">
        <f t="shared" si="43"/>
        <v>0</v>
      </c>
      <c r="I89" s="8">
        <f t="shared" si="43"/>
        <v>1</v>
      </c>
      <c r="J89" s="8">
        <f t="shared" si="43"/>
        <v>0</v>
      </c>
      <c r="K89" s="8">
        <f t="shared" si="43"/>
        <v>12.31</v>
      </c>
      <c r="L89" s="8">
        <f t="shared" si="43"/>
        <v>0</v>
      </c>
      <c r="M89" s="8">
        <f t="shared" si="43"/>
        <v>0</v>
      </c>
      <c r="N89" s="8">
        <f t="shared" si="43"/>
        <v>0.04</v>
      </c>
      <c r="O89" s="8">
        <f t="shared" si="43"/>
        <v>0</v>
      </c>
      <c r="P89" s="8">
        <f t="shared" si="43"/>
        <v>0</v>
      </c>
      <c r="Q89" s="8">
        <f t="shared" si="43"/>
        <v>0</v>
      </c>
      <c r="R89" s="8">
        <f t="shared" si="43"/>
        <v>0.25</v>
      </c>
      <c r="S89" s="8">
        <f t="shared" si="43"/>
        <v>35</v>
      </c>
      <c r="T89" s="8">
        <f t="shared" ref="T89:Y89" si="44">SUM(T90:T94)</f>
        <v>0</v>
      </c>
      <c r="U89" s="8">
        <f t="shared" si="44"/>
        <v>0</v>
      </c>
      <c r="V89" s="15">
        <f t="shared" si="44"/>
        <v>0</v>
      </c>
      <c r="W89" s="8">
        <f t="shared" si="44"/>
        <v>0</v>
      </c>
      <c r="X89" s="8"/>
      <c r="Y89" s="8">
        <f t="shared" si="44"/>
        <v>0</v>
      </c>
      <c r="AA89" s="108" t="str">
        <f>$AA$3</f>
        <v>Sơn Viên</v>
      </c>
      <c r="AB89" s="38" t="str">
        <f t="shared" si="30"/>
        <v>Xuất biểu</v>
      </c>
      <c r="AC89" s="123"/>
      <c r="AD89" s="123"/>
      <c r="AE89" s="123"/>
      <c r="AF89" s="123"/>
      <c r="AG89" s="123"/>
      <c r="AH89" s="123"/>
      <c r="AI89" s="123"/>
      <c r="AJ89" s="123"/>
      <c r="AK89" s="123"/>
      <c r="AL89" s="123"/>
      <c r="AM89" s="123"/>
      <c r="AN89" s="123"/>
      <c r="AO89" s="123"/>
      <c r="AP89" s="123"/>
      <c r="AQ89" s="123"/>
    </row>
    <row r="90" spans="1:43" ht="15" customHeight="1">
      <c r="A90" s="4" t="s">
        <v>21</v>
      </c>
      <c r="B90" s="9">
        <f>SUBTOTAL(9,$Z$10:Z90)</f>
        <v>61</v>
      </c>
      <c r="C90" s="10" t="s">
        <v>194</v>
      </c>
      <c r="D90" s="10" t="s">
        <v>387</v>
      </c>
      <c r="E90" s="12">
        <v>1</v>
      </c>
      <c r="F90" s="12">
        <v>0</v>
      </c>
      <c r="G90" s="12">
        <v>0</v>
      </c>
      <c r="H90" s="12">
        <v>0</v>
      </c>
      <c r="I90" s="12">
        <v>1</v>
      </c>
      <c r="J90" s="12">
        <v>0</v>
      </c>
      <c r="K90" s="12">
        <v>0</v>
      </c>
      <c r="L90" s="12">
        <v>0</v>
      </c>
      <c r="M90" s="12">
        <v>0</v>
      </c>
      <c r="N90" s="12"/>
      <c r="O90" s="12">
        <v>0</v>
      </c>
      <c r="P90" s="12">
        <v>0</v>
      </c>
      <c r="Q90" s="12">
        <v>0</v>
      </c>
      <c r="R90" s="12">
        <v>0</v>
      </c>
      <c r="S90" s="12">
        <v>0</v>
      </c>
      <c r="T90" s="23">
        <v>0</v>
      </c>
      <c r="U90" s="23" t="s">
        <v>197</v>
      </c>
      <c r="V90" s="23" t="s">
        <v>197</v>
      </c>
      <c r="W90" s="23" t="s">
        <v>198</v>
      </c>
      <c r="X90" s="23"/>
      <c r="Y90" s="23" t="s">
        <v>253</v>
      </c>
      <c r="Z90" s="36">
        <v>1</v>
      </c>
      <c r="AA90" s="10" t="s">
        <v>196</v>
      </c>
      <c r="AB90" s="38" t="str">
        <f t="shared" si="30"/>
        <v>Xuất biểu</v>
      </c>
      <c r="AC90" s="12">
        <v>1</v>
      </c>
      <c r="AD90" s="12">
        <v>0</v>
      </c>
      <c r="AE90" s="12">
        <v>0</v>
      </c>
      <c r="AF90" s="12">
        <v>0</v>
      </c>
      <c r="AG90" s="12">
        <v>1</v>
      </c>
      <c r="AH90" s="12">
        <v>0</v>
      </c>
      <c r="AI90" s="12">
        <v>0</v>
      </c>
      <c r="AJ90" s="12">
        <v>0</v>
      </c>
      <c r="AK90" s="12">
        <v>0</v>
      </c>
      <c r="AL90" s="12"/>
      <c r="AM90" s="12">
        <v>0</v>
      </c>
      <c r="AN90" s="12">
        <v>0</v>
      </c>
      <c r="AO90" s="12">
        <v>0</v>
      </c>
      <c r="AP90" s="12">
        <v>0</v>
      </c>
      <c r="AQ90" s="12">
        <v>0</v>
      </c>
    </row>
    <row r="91" spans="1:43" ht="15" customHeight="1">
      <c r="A91" s="4" t="s">
        <v>21</v>
      </c>
      <c r="B91" s="9">
        <f>SUBTOTAL(9,$Z$10:Z91)</f>
        <v>62</v>
      </c>
      <c r="C91" s="10" t="s">
        <v>189</v>
      </c>
      <c r="D91" s="10" t="s">
        <v>44</v>
      </c>
      <c r="E91" s="12">
        <v>35</v>
      </c>
      <c r="F91" s="12">
        <v>0</v>
      </c>
      <c r="G91" s="12">
        <v>0</v>
      </c>
      <c r="H91" s="12">
        <v>0</v>
      </c>
      <c r="I91" s="12">
        <v>0</v>
      </c>
      <c r="J91" s="12">
        <v>0</v>
      </c>
      <c r="K91" s="12">
        <v>0</v>
      </c>
      <c r="L91" s="12">
        <v>0</v>
      </c>
      <c r="M91" s="12">
        <v>0</v>
      </c>
      <c r="N91" s="12"/>
      <c r="O91" s="12">
        <v>0</v>
      </c>
      <c r="P91" s="12">
        <v>0</v>
      </c>
      <c r="Q91" s="12">
        <v>0</v>
      </c>
      <c r="R91" s="12">
        <v>0</v>
      </c>
      <c r="S91" s="12">
        <v>35</v>
      </c>
      <c r="T91" s="23">
        <v>0</v>
      </c>
      <c r="U91" s="23" t="s">
        <v>185</v>
      </c>
      <c r="V91" s="23" t="s">
        <v>190</v>
      </c>
      <c r="W91" s="23" t="s">
        <v>72</v>
      </c>
      <c r="X91" s="23"/>
      <c r="Y91" s="23" t="s">
        <v>253</v>
      </c>
      <c r="Z91" s="36">
        <v>1</v>
      </c>
      <c r="AA91" s="10" t="s">
        <v>44</v>
      </c>
      <c r="AB91" s="38" t="str">
        <f t="shared" si="30"/>
        <v>Xuất biểu</v>
      </c>
      <c r="AC91" s="12">
        <v>35</v>
      </c>
      <c r="AD91" s="12">
        <v>0</v>
      </c>
      <c r="AE91" s="12">
        <v>0</v>
      </c>
      <c r="AF91" s="12">
        <v>0</v>
      </c>
      <c r="AG91" s="12">
        <v>0</v>
      </c>
      <c r="AH91" s="12">
        <v>0</v>
      </c>
      <c r="AI91" s="12">
        <v>0</v>
      </c>
      <c r="AJ91" s="12">
        <v>0</v>
      </c>
      <c r="AK91" s="12">
        <v>0</v>
      </c>
      <c r="AL91" s="12"/>
      <c r="AM91" s="12">
        <v>0</v>
      </c>
      <c r="AN91" s="12">
        <v>0</v>
      </c>
      <c r="AO91" s="12">
        <v>0</v>
      </c>
      <c r="AP91" s="12">
        <v>0</v>
      </c>
      <c r="AQ91" s="12">
        <v>35</v>
      </c>
    </row>
    <row r="92" spans="1:43" ht="15" customHeight="1">
      <c r="A92" s="4" t="s">
        <v>21</v>
      </c>
      <c r="B92" s="9">
        <f>SUBTOTAL(9,$Z$10:Z92)</f>
        <v>63</v>
      </c>
      <c r="C92" s="10" t="s">
        <v>191</v>
      </c>
      <c r="D92" s="10" t="s">
        <v>388</v>
      </c>
      <c r="E92" s="12">
        <v>0.06</v>
      </c>
      <c r="F92" s="12">
        <v>0</v>
      </c>
      <c r="G92" s="12">
        <v>0</v>
      </c>
      <c r="H92" s="12">
        <v>0</v>
      </c>
      <c r="I92" s="12">
        <v>0</v>
      </c>
      <c r="J92" s="12">
        <v>0</v>
      </c>
      <c r="K92" s="12">
        <v>0.06</v>
      </c>
      <c r="L92" s="12">
        <v>0</v>
      </c>
      <c r="M92" s="12">
        <v>0</v>
      </c>
      <c r="N92" s="12"/>
      <c r="O92" s="12">
        <v>0</v>
      </c>
      <c r="P92" s="12">
        <v>0</v>
      </c>
      <c r="Q92" s="12">
        <v>0</v>
      </c>
      <c r="R92" s="12">
        <v>0</v>
      </c>
      <c r="S92" s="12">
        <v>0</v>
      </c>
      <c r="T92" s="23" t="s">
        <v>81</v>
      </c>
      <c r="U92" s="23" t="s">
        <v>56</v>
      </c>
      <c r="V92" s="23" t="s">
        <v>193</v>
      </c>
      <c r="W92" s="23" t="s">
        <v>139</v>
      </c>
      <c r="X92" s="23"/>
      <c r="Y92" s="23" t="s">
        <v>253</v>
      </c>
      <c r="Z92" s="36">
        <v>1</v>
      </c>
      <c r="AA92" s="10" t="s">
        <v>44</v>
      </c>
      <c r="AB92" s="38" t="str">
        <f t="shared" si="30"/>
        <v>Xuất biểu</v>
      </c>
      <c r="AC92" s="12">
        <v>0.06</v>
      </c>
      <c r="AD92" s="12">
        <v>0</v>
      </c>
      <c r="AE92" s="12">
        <v>0</v>
      </c>
      <c r="AF92" s="12">
        <v>0</v>
      </c>
      <c r="AG92" s="12">
        <v>0</v>
      </c>
      <c r="AH92" s="12">
        <v>0</v>
      </c>
      <c r="AI92" s="12">
        <v>0.06</v>
      </c>
      <c r="AJ92" s="12">
        <v>0</v>
      </c>
      <c r="AK92" s="12">
        <v>0</v>
      </c>
      <c r="AL92" s="12"/>
      <c r="AM92" s="12">
        <v>0</v>
      </c>
      <c r="AN92" s="12">
        <v>0</v>
      </c>
      <c r="AO92" s="12">
        <v>0</v>
      </c>
      <c r="AP92" s="12">
        <v>0</v>
      </c>
      <c r="AQ92" s="12">
        <v>0</v>
      </c>
    </row>
    <row r="93" spans="1:43" ht="15" customHeight="1">
      <c r="A93" s="4" t="s">
        <v>21</v>
      </c>
      <c r="B93" s="9">
        <f>SUBTOTAL(9,$Z$10:Z93)</f>
        <v>64</v>
      </c>
      <c r="C93" s="10" t="s">
        <v>200</v>
      </c>
      <c r="D93" s="10" t="s">
        <v>389</v>
      </c>
      <c r="E93" s="12">
        <v>4</v>
      </c>
      <c r="F93" s="12">
        <v>0</v>
      </c>
      <c r="G93" s="12">
        <v>0</v>
      </c>
      <c r="H93" s="12">
        <v>0</v>
      </c>
      <c r="I93" s="12">
        <v>0</v>
      </c>
      <c r="J93" s="12">
        <v>0</v>
      </c>
      <c r="K93" s="12">
        <v>4</v>
      </c>
      <c r="L93" s="12">
        <v>0</v>
      </c>
      <c r="M93" s="12">
        <v>0</v>
      </c>
      <c r="N93" s="12"/>
      <c r="O93" s="12">
        <v>0</v>
      </c>
      <c r="P93" s="12">
        <v>0</v>
      </c>
      <c r="Q93" s="12">
        <v>0</v>
      </c>
      <c r="R93" s="12">
        <v>0</v>
      </c>
      <c r="S93" s="12">
        <v>0</v>
      </c>
      <c r="T93" s="23" t="s">
        <v>201</v>
      </c>
      <c r="U93" s="23" t="s">
        <v>188</v>
      </c>
      <c r="V93" s="23" t="s">
        <v>188</v>
      </c>
      <c r="W93" s="23" t="s">
        <v>72</v>
      </c>
      <c r="X93" s="23"/>
      <c r="Y93" s="23" t="s">
        <v>253</v>
      </c>
      <c r="Z93" s="36">
        <v>1</v>
      </c>
      <c r="AA93" s="10" t="s">
        <v>44</v>
      </c>
      <c r="AB93" s="38" t="str">
        <f t="shared" si="30"/>
        <v>Xuất biểu</v>
      </c>
      <c r="AC93" s="12">
        <v>4</v>
      </c>
      <c r="AD93" s="12">
        <v>0</v>
      </c>
      <c r="AE93" s="12">
        <v>0</v>
      </c>
      <c r="AF93" s="12">
        <v>0</v>
      </c>
      <c r="AG93" s="12">
        <v>0</v>
      </c>
      <c r="AH93" s="12">
        <v>0</v>
      </c>
      <c r="AI93" s="12">
        <v>4</v>
      </c>
      <c r="AJ93" s="12">
        <v>0</v>
      </c>
      <c r="AK93" s="12">
        <v>0</v>
      </c>
      <c r="AL93" s="12"/>
      <c r="AM93" s="12">
        <v>0</v>
      </c>
      <c r="AN93" s="12">
        <v>0</v>
      </c>
      <c r="AO93" s="12">
        <v>0</v>
      </c>
      <c r="AP93" s="12">
        <v>0</v>
      </c>
      <c r="AQ93" s="12">
        <v>0</v>
      </c>
    </row>
    <row r="94" spans="1:43" ht="15" customHeight="1">
      <c r="A94" s="4" t="s">
        <v>21</v>
      </c>
      <c r="B94" s="9">
        <f>SUBTOTAL(9,$Z$10:Z94)</f>
        <v>65</v>
      </c>
      <c r="C94" s="10" t="s">
        <v>252</v>
      </c>
      <c r="D94" s="10" t="s">
        <v>390</v>
      </c>
      <c r="E94" s="12">
        <v>0.25</v>
      </c>
      <c r="F94" s="12">
        <v>0</v>
      </c>
      <c r="G94" s="12">
        <v>0</v>
      </c>
      <c r="H94" s="12">
        <v>0</v>
      </c>
      <c r="I94" s="12">
        <v>0</v>
      </c>
      <c r="J94" s="12">
        <v>0</v>
      </c>
      <c r="K94" s="12">
        <v>0.25</v>
      </c>
      <c r="L94" s="12">
        <v>0</v>
      </c>
      <c r="M94" s="12">
        <v>0</v>
      </c>
      <c r="N94" s="12"/>
      <c r="O94" s="12">
        <v>0</v>
      </c>
      <c r="P94" s="12">
        <v>0</v>
      </c>
      <c r="Q94" s="12">
        <v>0</v>
      </c>
      <c r="R94" s="12"/>
      <c r="S94" s="12">
        <v>0</v>
      </c>
      <c r="T94" s="23" t="s">
        <v>81</v>
      </c>
      <c r="U94" s="23" t="s">
        <v>203</v>
      </c>
      <c r="V94" s="23" t="s">
        <v>203</v>
      </c>
      <c r="W94" s="23" t="s">
        <v>139</v>
      </c>
      <c r="X94" s="23"/>
      <c r="Y94" s="23" t="s">
        <v>253</v>
      </c>
      <c r="Z94" s="36">
        <v>1</v>
      </c>
      <c r="AA94" s="10" t="s">
        <v>44</v>
      </c>
      <c r="AB94" s="38" t="str">
        <f t="shared" si="30"/>
        <v>Xuất biểu</v>
      </c>
      <c r="AC94" s="12">
        <v>0.25</v>
      </c>
      <c r="AD94" s="12">
        <v>0</v>
      </c>
      <c r="AE94" s="12">
        <v>0</v>
      </c>
      <c r="AF94" s="12">
        <v>0</v>
      </c>
      <c r="AG94" s="12">
        <v>0</v>
      </c>
      <c r="AH94" s="12">
        <v>0</v>
      </c>
      <c r="AI94" s="12">
        <v>0.25</v>
      </c>
      <c r="AJ94" s="12">
        <v>0</v>
      </c>
      <c r="AK94" s="12">
        <v>0</v>
      </c>
      <c r="AL94" s="12"/>
      <c r="AM94" s="12">
        <v>0</v>
      </c>
      <c r="AN94" s="12">
        <v>0</v>
      </c>
      <c r="AO94" s="12">
        <v>0</v>
      </c>
      <c r="AP94" s="12"/>
      <c r="AQ94" s="12">
        <v>0</v>
      </c>
    </row>
    <row r="95" spans="1:43" ht="15" customHeight="1">
      <c r="A95" s="4" t="s">
        <v>21</v>
      </c>
      <c r="B95" s="9">
        <f>SUBTOTAL(9,$Z$10:Z95)</f>
        <v>66</v>
      </c>
      <c r="C95" s="10" t="s">
        <v>367</v>
      </c>
      <c r="D95" s="10" t="s">
        <v>385</v>
      </c>
      <c r="E95" s="12">
        <v>6.1</v>
      </c>
      <c r="F95" s="12"/>
      <c r="G95" s="12"/>
      <c r="H95" s="12"/>
      <c r="I95" s="12"/>
      <c r="J95" s="12"/>
      <c r="K95" s="12">
        <v>6.1</v>
      </c>
      <c r="L95" s="12"/>
      <c r="M95" s="12"/>
      <c r="N95" s="12"/>
      <c r="O95" s="12"/>
      <c r="P95" s="12"/>
      <c r="Q95" s="12"/>
      <c r="R95" s="12"/>
      <c r="S95" s="12"/>
      <c r="T95" s="23" t="s">
        <v>368</v>
      </c>
      <c r="U95" s="23" t="s">
        <v>369</v>
      </c>
      <c r="V95" s="23" t="s">
        <v>366</v>
      </c>
      <c r="W95" s="23" t="s">
        <v>72</v>
      </c>
      <c r="X95" s="23"/>
      <c r="Y95" s="23" t="s">
        <v>78</v>
      </c>
      <c r="Z95" s="36">
        <v>1</v>
      </c>
      <c r="AA95" s="10" t="s">
        <v>44</v>
      </c>
      <c r="AB95" s="38" t="str">
        <f t="shared" si="30"/>
        <v>Xuất biểu</v>
      </c>
      <c r="AC95" s="12">
        <v>6.1</v>
      </c>
      <c r="AD95" s="12"/>
      <c r="AE95" s="12"/>
      <c r="AF95" s="12"/>
      <c r="AG95" s="12"/>
      <c r="AH95" s="12"/>
      <c r="AI95" s="12">
        <v>6.1</v>
      </c>
      <c r="AJ95" s="12"/>
      <c r="AK95" s="12"/>
      <c r="AL95" s="12"/>
      <c r="AM95" s="12"/>
      <c r="AN95" s="12"/>
      <c r="AO95" s="12"/>
      <c r="AP95" s="12"/>
      <c r="AQ95" s="12"/>
    </row>
    <row r="96" spans="1:43" ht="15" customHeight="1">
      <c r="A96" s="4" t="s">
        <v>21</v>
      </c>
      <c r="B96" s="9">
        <f>SUBTOTAL(9,$Z$10:Z96)</f>
        <v>67</v>
      </c>
      <c r="C96" s="10" t="s">
        <v>367</v>
      </c>
      <c r="D96" s="10" t="s">
        <v>255</v>
      </c>
      <c r="E96" s="12">
        <v>1.9</v>
      </c>
      <c r="F96" s="12"/>
      <c r="G96" s="12"/>
      <c r="H96" s="12"/>
      <c r="I96" s="12"/>
      <c r="J96" s="12"/>
      <c r="K96" s="12">
        <v>1.9</v>
      </c>
      <c r="L96" s="12"/>
      <c r="M96" s="12"/>
      <c r="N96" s="12"/>
      <c r="O96" s="12"/>
      <c r="P96" s="12"/>
      <c r="Q96" s="12"/>
      <c r="R96" s="12"/>
      <c r="S96" s="12"/>
      <c r="T96" s="23" t="s">
        <v>368</v>
      </c>
      <c r="U96" s="23" t="s">
        <v>369</v>
      </c>
      <c r="V96" s="23" t="s">
        <v>366</v>
      </c>
      <c r="W96" s="23" t="s">
        <v>139</v>
      </c>
      <c r="X96" s="23"/>
      <c r="Y96" s="23" t="s">
        <v>78</v>
      </c>
      <c r="Z96" s="36">
        <v>1</v>
      </c>
      <c r="AA96" s="10" t="s">
        <v>206</v>
      </c>
      <c r="AB96" s="38" t="str">
        <f t="shared" si="30"/>
        <v>Xuất biểu</v>
      </c>
      <c r="AC96" s="12">
        <v>1.9</v>
      </c>
      <c r="AD96" s="12"/>
      <c r="AE96" s="12"/>
      <c r="AF96" s="12"/>
      <c r="AG96" s="12"/>
      <c r="AH96" s="12"/>
      <c r="AI96" s="12">
        <v>1.9</v>
      </c>
      <c r="AJ96" s="12"/>
      <c r="AK96" s="12"/>
      <c r="AL96" s="12"/>
      <c r="AM96" s="12"/>
      <c r="AN96" s="12"/>
      <c r="AO96" s="12"/>
      <c r="AP96" s="12"/>
      <c r="AQ96" s="12"/>
    </row>
    <row r="97" spans="1:43" ht="15" customHeight="1">
      <c r="A97" s="4" t="s">
        <v>21</v>
      </c>
      <c r="B97" s="9">
        <f>SUBTOTAL(9,$Z$10:Z97)</f>
        <v>68</v>
      </c>
      <c r="C97" s="10" t="s">
        <v>342</v>
      </c>
      <c r="D97" s="10" t="s">
        <v>343</v>
      </c>
      <c r="E97" s="12">
        <v>0.04</v>
      </c>
      <c r="F97" s="12"/>
      <c r="G97" s="12"/>
      <c r="H97" s="12"/>
      <c r="I97" s="12"/>
      <c r="J97" s="12"/>
      <c r="K97" s="12"/>
      <c r="L97" s="12"/>
      <c r="M97" s="12"/>
      <c r="N97" s="12">
        <v>0.04</v>
      </c>
      <c r="O97" s="12"/>
      <c r="P97" s="12"/>
      <c r="Q97" s="12"/>
      <c r="R97" s="12"/>
      <c r="S97" s="12"/>
      <c r="T97" s="23"/>
      <c r="U97" s="23" t="s">
        <v>344</v>
      </c>
      <c r="V97" s="23" t="s">
        <v>344</v>
      </c>
      <c r="W97" s="23" t="s">
        <v>155</v>
      </c>
      <c r="X97" s="23"/>
      <c r="Y97" s="23" t="s">
        <v>78</v>
      </c>
      <c r="Z97" s="36">
        <v>1</v>
      </c>
      <c r="AA97" s="10" t="s">
        <v>44</v>
      </c>
      <c r="AB97" s="38" t="str">
        <f t="shared" si="30"/>
        <v>Xuất biểu</v>
      </c>
      <c r="AC97" s="12">
        <v>0.04</v>
      </c>
      <c r="AD97" s="12"/>
      <c r="AE97" s="12"/>
      <c r="AF97" s="12"/>
      <c r="AG97" s="12"/>
      <c r="AH97" s="12"/>
      <c r="AI97" s="12"/>
      <c r="AJ97" s="12"/>
      <c r="AK97" s="12"/>
      <c r="AL97" s="12">
        <v>0.04</v>
      </c>
      <c r="AM97" s="12"/>
      <c r="AN97" s="12"/>
      <c r="AO97" s="12"/>
      <c r="AP97" s="12"/>
      <c r="AQ97" s="12"/>
    </row>
    <row r="98" spans="1:43" ht="15" customHeight="1">
      <c r="A98" s="4" t="s">
        <v>21</v>
      </c>
      <c r="B98" s="9">
        <f>SUBTOTAL(9,$Z$10:Z98)</f>
        <v>69</v>
      </c>
      <c r="C98" s="10" t="s">
        <v>280</v>
      </c>
      <c r="D98" s="10" t="s">
        <v>281</v>
      </c>
      <c r="E98" s="12">
        <v>0.25</v>
      </c>
      <c r="F98" s="12"/>
      <c r="G98" s="12"/>
      <c r="H98" s="12"/>
      <c r="I98" s="12"/>
      <c r="J98" s="12"/>
      <c r="K98" s="12"/>
      <c r="L98" s="12"/>
      <c r="M98" s="12"/>
      <c r="N98" s="12"/>
      <c r="O98" s="12"/>
      <c r="P98" s="12"/>
      <c r="Q98" s="12"/>
      <c r="R98" s="12">
        <v>0.25</v>
      </c>
      <c r="S98" s="12"/>
      <c r="T98" s="23" t="s">
        <v>278</v>
      </c>
      <c r="U98" s="23" t="s">
        <v>265</v>
      </c>
      <c r="V98" s="23" t="s">
        <v>47</v>
      </c>
      <c r="W98" s="23" t="s">
        <v>282</v>
      </c>
      <c r="X98" s="23"/>
      <c r="Y98" s="23" t="s">
        <v>78</v>
      </c>
      <c r="Z98" s="36">
        <v>1</v>
      </c>
      <c r="AA98" s="10" t="s">
        <v>44</v>
      </c>
      <c r="AB98" s="38" t="str">
        <f t="shared" si="30"/>
        <v>Xuất biểu</v>
      </c>
      <c r="AC98" s="12">
        <v>0.25</v>
      </c>
      <c r="AD98" s="12"/>
      <c r="AE98" s="12"/>
      <c r="AF98" s="12"/>
      <c r="AG98" s="12"/>
      <c r="AH98" s="12"/>
      <c r="AI98" s="12"/>
      <c r="AJ98" s="12"/>
      <c r="AK98" s="12"/>
      <c r="AL98" s="12"/>
      <c r="AM98" s="12"/>
      <c r="AN98" s="12"/>
      <c r="AO98" s="12"/>
      <c r="AP98" s="12">
        <v>0.25</v>
      </c>
      <c r="AQ98" s="12"/>
    </row>
    <row r="99" spans="1:43" ht="15" customHeight="1">
      <c r="A99" s="3" t="s">
        <v>40</v>
      </c>
      <c r="B99" s="109" t="s">
        <v>32</v>
      </c>
      <c r="C99" s="6" t="s">
        <v>124</v>
      </c>
      <c r="D99" s="7">
        <v>0</v>
      </c>
      <c r="E99" s="8">
        <f>SUBTOTAL(9,E100:E106)</f>
        <v>3.8</v>
      </c>
      <c r="F99" s="8">
        <f t="shared" ref="F99:S99" si="45">SUM(F100:F106)</f>
        <v>0</v>
      </c>
      <c r="G99" s="8">
        <f t="shared" si="45"/>
        <v>0.43000000000000005</v>
      </c>
      <c r="H99" s="8">
        <f t="shared" si="45"/>
        <v>2.08</v>
      </c>
      <c r="I99" s="8">
        <f t="shared" si="45"/>
        <v>1.29</v>
      </c>
      <c r="J99" s="8">
        <f t="shared" si="45"/>
        <v>0</v>
      </c>
      <c r="K99" s="8">
        <f t="shared" si="45"/>
        <v>0</v>
      </c>
      <c r="L99" s="8">
        <f t="shared" si="45"/>
        <v>0</v>
      </c>
      <c r="M99" s="8">
        <f t="shared" si="45"/>
        <v>0</v>
      </c>
      <c r="N99" s="8">
        <f t="shared" si="45"/>
        <v>0</v>
      </c>
      <c r="O99" s="8">
        <f t="shared" si="45"/>
        <v>0</v>
      </c>
      <c r="P99" s="8">
        <f t="shared" si="45"/>
        <v>0</v>
      </c>
      <c r="Q99" s="8">
        <f t="shared" si="45"/>
        <v>0</v>
      </c>
      <c r="R99" s="8">
        <f t="shared" si="45"/>
        <v>0</v>
      </c>
      <c r="S99" s="8">
        <f t="shared" si="45"/>
        <v>0</v>
      </c>
      <c r="T99" s="8">
        <f t="shared" ref="T99:Y99" si="46">SUM(T100:T106)</f>
        <v>0</v>
      </c>
      <c r="U99" s="8">
        <f t="shared" si="46"/>
        <v>0</v>
      </c>
      <c r="V99" s="15">
        <f t="shared" si="46"/>
        <v>0</v>
      </c>
      <c r="W99" s="8">
        <f t="shared" si="46"/>
        <v>0</v>
      </c>
      <c r="X99" s="8"/>
      <c r="Y99" s="8">
        <f t="shared" si="46"/>
        <v>0</v>
      </c>
      <c r="AA99" s="108" t="str">
        <f>$AA$3</f>
        <v>Sơn Viên</v>
      </c>
      <c r="AB99" s="38" t="str">
        <f t="shared" si="30"/>
        <v>Xuất biểu</v>
      </c>
      <c r="AC99" s="123"/>
      <c r="AD99" s="123"/>
      <c r="AE99" s="123"/>
      <c r="AF99" s="123"/>
      <c r="AG99" s="123"/>
      <c r="AH99" s="123"/>
      <c r="AI99" s="123"/>
      <c r="AJ99" s="123"/>
      <c r="AK99" s="123"/>
      <c r="AL99" s="123"/>
      <c r="AM99" s="123"/>
      <c r="AN99" s="123"/>
      <c r="AO99" s="123"/>
      <c r="AP99" s="123"/>
      <c r="AQ99" s="123"/>
    </row>
    <row r="100" spans="1:43" ht="15" customHeight="1">
      <c r="A100" s="4" t="s">
        <v>32</v>
      </c>
      <c r="B100" s="9">
        <f>SUBTOTAL(9,$Z$10:Z100)</f>
        <v>70</v>
      </c>
      <c r="C100" s="10" t="s">
        <v>204</v>
      </c>
      <c r="D100" s="10" t="s">
        <v>206</v>
      </c>
      <c r="E100" s="12">
        <v>0.6</v>
      </c>
      <c r="F100" s="12">
        <v>0</v>
      </c>
      <c r="G100" s="12">
        <v>0</v>
      </c>
      <c r="H100" s="12">
        <v>0.3</v>
      </c>
      <c r="I100" s="12">
        <v>0.3</v>
      </c>
      <c r="J100" s="12">
        <v>0</v>
      </c>
      <c r="K100" s="12">
        <v>0</v>
      </c>
      <c r="L100" s="12">
        <v>0</v>
      </c>
      <c r="M100" s="12">
        <v>0</v>
      </c>
      <c r="N100" s="12"/>
      <c r="O100" s="12">
        <v>0</v>
      </c>
      <c r="P100" s="12">
        <v>0</v>
      </c>
      <c r="Q100" s="12">
        <v>0</v>
      </c>
      <c r="R100" s="12">
        <v>0</v>
      </c>
      <c r="S100" s="12">
        <v>0</v>
      </c>
      <c r="T100" s="23"/>
      <c r="U100" s="23" t="s">
        <v>190</v>
      </c>
      <c r="V100" s="23" t="s">
        <v>190</v>
      </c>
      <c r="W100" s="23">
        <v>0</v>
      </c>
      <c r="X100" s="23"/>
      <c r="Y100" s="23" t="s">
        <v>253</v>
      </c>
      <c r="Z100" s="36">
        <v>1</v>
      </c>
      <c r="AA100" s="10" t="s">
        <v>206</v>
      </c>
      <c r="AB100" s="38" t="str">
        <f t="shared" si="30"/>
        <v>Xuất biểu</v>
      </c>
      <c r="AC100" s="12">
        <v>0.6</v>
      </c>
      <c r="AD100" s="12">
        <v>0</v>
      </c>
      <c r="AE100" s="12">
        <v>0</v>
      </c>
      <c r="AF100" s="12">
        <v>0.3</v>
      </c>
      <c r="AG100" s="12">
        <v>0.3</v>
      </c>
      <c r="AH100" s="12">
        <v>0</v>
      </c>
      <c r="AI100" s="12">
        <v>0</v>
      </c>
      <c r="AJ100" s="12">
        <v>0</v>
      </c>
      <c r="AK100" s="12">
        <v>0</v>
      </c>
      <c r="AL100" s="12"/>
      <c r="AM100" s="12">
        <v>0</v>
      </c>
      <c r="AN100" s="12">
        <v>0</v>
      </c>
      <c r="AO100" s="12">
        <v>0</v>
      </c>
      <c r="AP100" s="12">
        <v>0</v>
      </c>
      <c r="AQ100" s="12">
        <v>0</v>
      </c>
    </row>
    <row r="101" spans="1:43" ht="15" customHeight="1">
      <c r="A101" s="4" t="s">
        <v>32</v>
      </c>
      <c r="B101" s="9">
        <f>SUBTOTAL(9,$Z$10:Z101)</f>
        <v>71</v>
      </c>
      <c r="C101" s="10" t="s">
        <v>204</v>
      </c>
      <c r="D101" s="10" t="s">
        <v>196</v>
      </c>
      <c r="E101" s="12">
        <v>0.5</v>
      </c>
      <c r="F101" s="12">
        <v>0</v>
      </c>
      <c r="G101" s="12">
        <v>0</v>
      </c>
      <c r="H101" s="12">
        <v>0.3</v>
      </c>
      <c r="I101" s="12">
        <v>0.2</v>
      </c>
      <c r="J101" s="12">
        <v>0</v>
      </c>
      <c r="K101" s="12">
        <v>0</v>
      </c>
      <c r="L101" s="12">
        <v>0</v>
      </c>
      <c r="M101" s="12">
        <v>0</v>
      </c>
      <c r="N101" s="12"/>
      <c r="O101" s="12">
        <v>0</v>
      </c>
      <c r="P101" s="12">
        <v>0</v>
      </c>
      <c r="Q101" s="12">
        <v>0</v>
      </c>
      <c r="R101" s="12">
        <v>0</v>
      </c>
      <c r="S101" s="12">
        <v>0</v>
      </c>
      <c r="T101" s="23"/>
      <c r="U101" s="23" t="s">
        <v>190</v>
      </c>
      <c r="V101" s="23" t="s">
        <v>190</v>
      </c>
      <c r="W101" s="23">
        <v>0</v>
      </c>
      <c r="X101" s="23"/>
      <c r="Y101" s="23" t="s">
        <v>253</v>
      </c>
      <c r="Z101" s="36">
        <v>1</v>
      </c>
      <c r="AA101" s="10" t="s">
        <v>196</v>
      </c>
      <c r="AB101" s="38" t="str">
        <f t="shared" si="30"/>
        <v>Xuất biểu</v>
      </c>
      <c r="AC101" s="12">
        <v>0.5</v>
      </c>
      <c r="AD101" s="12">
        <v>0</v>
      </c>
      <c r="AE101" s="12">
        <v>0</v>
      </c>
      <c r="AF101" s="12">
        <v>0.3</v>
      </c>
      <c r="AG101" s="12">
        <v>0.2</v>
      </c>
      <c r="AH101" s="12">
        <v>0</v>
      </c>
      <c r="AI101" s="12">
        <v>0</v>
      </c>
      <c r="AJ101" s="12">
        <v>0</v>
      </c>
      <c r="AK101" s="12">
        <v>0</v>
      </c>
      <c r="AL101" s="12"/>
      <c r="AM101" s="12">
        <v>0</v>
      </c>
      <c r="AN101" s="12">
        <v>0</v>
      </c>
      <c r="AO101" s="12">
        <v>0</v>
      </c>
      <c r="AP101" s="12">
        <v>0</v>
      </c>
      <c r="AQ101" s="12">
        <v>0</v>
      </c>
    </row>
    <row r="102" spans="1:43" ht="15" customHeight="1">
      <c r="A102" s="4" t="s">
        <v>32</v>
      </c>
      <c r="B102" s="9">
        <f>SUBTOTAL(9,$Z$10:Z102)</f>
        <v>72</v>
      </c>
      <c r="C102" s="10" t="s">
        <v>204</v>
      </c>
      <c r="D102" s="10" t="s">
        <v>89</v>
      </c>
      <c r="E102" s="12">
        <v>0.5</v>
      </c>
      <c r="F102" s="12">
        <v>0</v>
      </c>
      <c r="G102" s="12">
        <v>0.33</v>
      </c>
      <c r="H102" s="12">
        <v>0.08</v>
      </c>
      <c r="I102" s="12">
        <v>0.09</v>
      </c>
      <c r="J102" s="12">
        <v>0</v>
      </c>
      <c r="K102" s="12">
        <v>0</v>
      </c>
      <c r="L102" s="12">
        <v>0</v>
      </c>
      <c r="M102" s="12">
        <v>0</v>
      </c>
      <c r="N102" s="12"/>
      <c r="O102" s="12">
        <v>0</v>
      </c>
      <c r="P102" s="12">
        <v>0</v>
      </c>
      <c r="Q102" s="12">
        <v>0</v>
      </c>
      <c r="R102" s="12">
        <v>0</v>
      </c>
      <c r="S102" s="12">
        <v>0</v>
      </c>
      <c r="T102" s="23"/>
      <c r="U102" s="23" t="s">
        <v>190</v>
      </c>
      <c r="V102" s="23" t="s">
        <v>190</v>
      </c>
      <c r="W102" s="23">
        <v>0</v>
      </c>
      <c r="X102" s="23" t="s">
        <v>375</v>
      </c>
      <c r="Y102" s="23" t="s">
        <v>309</v>
      </c>
      <c r="Z102" s="36">
        <v>1</v>
      </c>
      <c r="AA102" s="10" t="s">
        <v>89</v>
      </c>
      <c r="AB102" s="38" t="str">
        <f t="shared" si="30"/>
        <v>Xuất biểu</v>
      </c>
      <c r="AC102" s="12">
        <v>0.5</v>
      </c>
      <c r="AD102" s="12">
        <v>0</v>
      </c>
      <c r="AE102" s="12">
        <v>0.33</v>
      </c>
      <c r="AF102" s="12">
        <v>0.08</v>
      </c>
      <c r="AG102" s="12">
        <v>0.09</v>
      </c>
      <c r="AH102" s="12">
        <v>0</v>
      </c>
      <c r="AI102" s="12">
        <v>0</v>
      </c>
      <c r="AJ102" s="12">
        <v>0</v>
      </c>
      <c r="AK102" s="12">
        <v>0</v>
      </c>
      <c r="AL102" s="12"/>
      <c r="AM102" s="12">
        <v>0</v>
      </c>
      <c r="AN102" s="12">
        <v>0</v>
      </c>
      <c r="AO102" s="12">
        <v>0</v>
      </c>
      <c r="AP102" s="12">
        <v>0</v>
      </c>
      <c r="AQ102" s="12">
        <v>0</v>
      </c>
    </row>
    <row r="103" spans="1:43" ht="15" customHeight="1">
      <c r="A103" s="4" t="s">
        <v>32</v>
      </c>
      <c r="B103" s="9">
        <f>SUBTOTAL(9,$Z$10:Z103)</f>
        <v>73</v>
      </c>
      <c r="C103" s="10" t="s">
        <v>204</v>
      </c>
      <c r="D103" s="10" t="s">
        <v>65</v>
      </c>
      <c r="E103" s="12">
        <v>0.6</v>
      </c>
      <c r="F103" s="12">
        <v>0</v>
      </c>
      <c r="G103" s="12">
        <v>0</v>
      </c>
      <c r="H103" s="12">
        <v>0.4</v>
      </c>
      <c r="I103" s="12">
        <v>0.2</v>
      </c>
      <c r="J103" s="12">
        <v>0</v>
      </c>
      <c r="K103" s="12">
        <v>0</v>
      </c>
      <c r="L103" s="12">
        <v>0</v>
      </c>
      <c r="M103" s="12">
        <v>0</v>
      </c>
      <c r="N103" s="12"/>
      <c r="O103" s="12">
        <v>0</v>
      </c>
      <c r="P103" s="12">
        <v>0</v>
      </c>
      <c r="Q103" s="12">
        <v>0</v>
      </c>
      <c r="R103" s="12">
        <v>0</v>
      </c>
      <c r="S103" s="12">
        <v>0</v>
      </c>
      <c r="T103" s="23"/>
      <c r="U103" s="23" t="s">
        <v>190</v>
      </c>
      <c r="V103" s="23" t="s">
        <v>190</v>
      </c>
      <c r="W103" s="23">
        <v>0</v>
      </c>
      <c r="X103" s="23"/>
      <c r="Y103" s="23" t="s">
        <v>310</v>
      </c>
      <c r="Z103" s="36">
        <v>1</v>
      </c>
      <c r="AA103" s="10" t="s">
        <v>65</v>
      </c>
      <c r="AB103" s="38" t="str">
        <f t="shared" si="30"/>
        <v>Xuất biểu</v>
      </c>
      <c r="AC103" s="12">
        <v>0.6</v>
      </c>
      <c r="AD103" s="12">
        <v>0</v>
      </c>
      <c r="AE103" s="12">
        <v>0</v>
      </c>
      <c r="AF103" s="12">
        <v>0.4</v>
      </c>
      <c r="AG103" s="12">
        <v>0.2</v>
      </c>
      <c r="AH103" s="12">
        <v>0</v>
      </c>
      <c r="AI103" s="12">
        <v>0</v>
      </c>
      <c r="AJ103" s="12">
        <v>0</v>
      </c>
      <c r="AK103" s="12">
        <v>0</v>
      </c>
      <c r="AL103" s="12"/>
      <c r="AM103" s="12">
        <v>0</v>
      </c>
      <c r="AN103" s="12">
        <v>0</v>
      </c>
      <c r="AO103" s="12">
        <v>0</v>
      </c>
      <c r="AP103" s="12">
        <v>0</v>
      </c>
      <c r="AQ103" s="12">
        <v>0</v>
      </c>
    </row>
    <row r="104" spans="1:43" ht="15" customHeight="1">
      <c r="A104" s="4" t="s">
        <v>32</v>
      </c>
      <c r="B104" s="9">
        <f>SUBTOTAL(9,$Z$10:Z104)</f>
        <v>74</v>
      </c>
      <c r="C104" s="10" t="s">
        <v>204</v>
      </c>
      <c r="D104" s="10" t="s">
        <v>205</v>
      </c>
      <c r="E104" s="12">
        <v>0.4</v>
      </c>
      <c r="F104" s="12">
        <v>0</v>
      </c>
      <c r="G104" s="12">
        <v>0</v>
      </c>
      <c r="H104" s="12">
        <v>0.3</v>
      </c>
      <c r="I104" s="12">
        <v>0.1</v>
      </c>
      <c r="J104" s="12">
        <v>0</v>
      </c>
      <c r="K104" s="12">
        <v>0</v>
      </c>
      <c r="L104" s="12">
        <v>0</v>
      </c>
      <c r="M104" s="12">
        <v>0</v>
      </c>
      <c r="N104" s="12"/>
      <c r="O104" s="12">
        <v>0</v>
      </c>
      <c r="P104" s="12">
        <v>0</v>
      </c>
      <c r="Q104" s="12">
        <v>0</v>
      </c>
      <c r="R104" s="12">
        <v>0</v>
      </c>
      <c r="S104" s="12">
        <v>0</v>
      </c>
      <c r="T104" s="23"/>
      <c r="U104" s="23" t="s">
        <v>190</v>
      </c>
      <c r="V104" s="23" t="s">
        <v>190</v>
      </c>
      <c r="W104" s="23">
        <v>0</v>
      </c>
      <c r="X104" s="23"/>
      <c r="Y104" s="23" t="s">
        <v>308</v>
      </c>
      <c r="Z104" s="36">
        <v>1</v>
      </c>
      <c r="AA104" s="10" t="s">
        <v>205</v>
      </c>
      <c r="AB104" s="38" t="str">
        <f t="shared" si="30"/>
        <v>Xuất biểu</v>
      </c>
      <c r="AC104" s="12">
        <v>0.4</v>
      </c>
      <c r="AD104" s="12">
        <v>0</v>
      </c>
      <c r="AE104" s="12">
        <v>0</v>
      </c>
      <c r="AF104" s="12">
        <v>0.3</v>
      </c>
      <c r="AG104" s="12">
        <v>0.1</v>
      </c>
      <c r="AH104" s="12">
        <v>0</v>
      </c>
      <c r="AI104" s="12">
        <v>0</v>
      </c>
      <c r="AJ104" s="12">
        <v>0</v>
      </c>
      <c r="AK104" s="12">
        <v>0</v>
      </c>
      <c r="AL104" s="12"/>
      <c r="AM104" s="12">
        <v>0</v>
      </c>
      <c r="AN104" s="12">
        <v>0</v>
      </c>
      <c r="AO104" s="12">
        <v>0</v>
      </c>
      <c r="AP104" s="12">
        <v>0</v>
      </c>
      <c r="AQ104" s="12">
        <v>0</v>
      </c>
    </row>
    <row r="105" spans="1:43" ht="15" customHeight="1">
      <c r="A105" s="4" t="s">
        <v>32</v>
      </c>
      <c r="B105" s="9">
        <f>SUBTOTAL(9,$Z$10:Z105)</f>
        <v>75</v>
      </c>
      <c r="C105" s="10" t="s">
        <v>204</v>
      </c>
      <c r="D105" s="10" t="s">
        <v>44</v>
      </c>
      <c r="E105" s="12">
        <v>0.7</v>
      </c>
      <c r="F105" s="12">
        <v>0</v>
      </c>
      <c r="G105" s="12">
        <v>0</v>
      </c>
      <c r="H105" s="12">
        <v>0.5</v>
      </c>
      <c r="I105" s="12">
        <v>0.2</v>
      </c>
      <c r="J105" s="12">
        <v>0</v>
      </c>
      <c r="K105" s="12"/>
      <c r="L105" s="12">
        <v>0</v>
      </c>
      <c r="M105" s="12">
        <v>0</v>
      </c>
      <c r="N105" s="12"/>
      <c r="O105" s="12">
        <v>0</v>
      </c>
      <c r="P105" s="12">
        <v>0</v>
      </c>
      <c r="Q105" s="12">
        <v>0</v>
      </c>
      <c r="R105" s="12">
        <v>0</v>
      </c>
      <c r="S105" s="12">
        <v>0</v>
      </c>
      <c r="T105" s="23"/>
      <c r="U105" s="23" t="s">
        <v>190</v>
      </c>
      <c r="V105" s="23" t="s">
        <v>190</v>
      </c>
      <c r="W105" s="23">
        <v>0</v>
      </c>
      <c r="X105" s="23"/>
      <c r="Y105" s="23" t="s">
        <v>253</v>
      </c>
      <c r="Z105" s="36">
        <v>1</v>
      </c>
      <c r="AA105" s="10" t="s">
        <v>44</v>
      </c>
      <c r="AB105" s="38" t="str">
        <f t="shared" si="30"/>
        <v>Xuất biểu</v>
      </c>
      <c r="AC105" s="12">
        <v>0.7</v>
      </c>
      <c r="AD105" s="12">
        <v>0</v>
      </c>
      <c r="AE105" s="12">
        <v>0</v>
      </c>
      <c r="AF105" s="12">
        <v>0.5</v>
      </c>
      <c r="AG105" s="12">
        <v>0.2</v>
      </c>
      <c r="AH105" s="12">
        <v>0</v>
      </c>
      <c r="AI105" s="12"/>
      <c r="AJ105" s="12">
        <v>0</v>
      </c>
      <c r="AK105" s="12">
        <v>0</v>
      </c>
      <c r="AL105" s="12"/>
      <c r="AM105" s="12">
        <v>0</v>
      </c>
      <c r="AN105" s="12">
        <v>0</v>
      </c>
      <c r="AO105" s="12">
        <v>0</v>
      </c>
      <c r="AP105" s="12">
        <v>0</v>
      </c>
      <c r="AQ105" s="12">
        <v>0</v>
      </c>
    </row>
    <row r="106" spans="1:43" ht="15" customHeight="1">
      <c r="A106" s="4" t="s">
        <v>32</v>
      </c>
      <c r="B106" s="9">
        <f>SUBTOTAL(9,$Z$10:Z106)</f>
        <v>76</v>
      </c>
      <c r="C106" s="10" t="s">
        <v>204</v>
      </c>
      <c r="D106" s="10" t="s">
        <v>102</v>
      </c>
      <c r="E106" s="12">
        <v>0.5</v>
      </c>
      <c r="F106" s="12">
        <v>0</v>
      </c>
      <c r="G106" s="12">
        <v>0.1</v>
      </c>
      <c r="H106" s="12">
        <v>0.2</v>
      </c>
      <c r="I106" s="12">
        <v>0.2</v>
      </c>
      <c r="J106" s="12">
        <v>0</v>
      </c>
      <c r="K106" s="12">
        <v>0</v>
      </c>
      <c r="L106" s="12">
        <v>0</v>
      </c>
      <c r="M106" s="12">
        <v>0</v>
      </c>
      <c r="N106" s="12"/>
      <c r="O106" s="12">
        <v>0</v>
      </c>
      <c r="P106" s="12">
        <v>0</v>
      </c>
      <c r="Q106" s="12">
        <v>0</v>
      </c>
      <c r="R106" s="12">
        <v>0</v>
      </c>
      <c r="S106" s="12">
        <v>0</v>
      </c>
      <c r="T106" s="23"/>
      <c r="U106" s="23" t="s">
        <v>190</v>
      </c>
      <c r="V106" s="23" t="s">
        <v>190</v>
      </c>
      <c r="W106" s="23">
        <v>0</v>
      </c>
      <c r="X106" s="23" t="s">
        <v>375</v>
      </c>
      <c r="Y106" s="23" t="s">
        <v>253</v>
      </c>
      <c r="Z106" s="36">
        <v>1</v>
      </c>
      <c r="AA106" s="10" t="s">
        <v>102</v>
      </c>
      <c r="AB106" s="38" t="str">
        <f t="shared" si="30"/>
        <v>Xuất biểu</v>
      </c>
      <c r="AC106" s="12">
        <v>0.5</v>
      </c>
      <c r="AD106" s="12">
        <v>0</v>
      </c>
      <c r="AE106" s="12">
        <v>0.1</v>
      </c>
      <c r="AF106" s="12">
        <v>0.2</v>
      </c>
      <c r="AG106" s="12">
        <v>0.2</v>
      </c>
      <c r="AH106" s="12">
        <v>0</v>
      </c>
      <c r="AI106" s="12">
        <v>0</v>
      </c>
      <c r="AJ106" s="12">
        <v>0</v>
      </c>
      <c r="AK106" s="12">
        <v>0</v>
      </c>
      <c r="AL106" s="12"/>
      <c r="AM106" s="12">
        <v>0</v>
      </c>
      <c r="AN106" s="12">
        <v>0</v>
      </c>
      <c r="AO106" s="12">
        <v>0</v>
      </c>
      <c r="AP106" s="12">
        <v>0</v>
      </c>
      <c r="AQ106" s="12">
        <v>0</v>
      </c>
    </row>
    <row r="107" spans="1:43" ht="20.25" customHeight="1">
      <c r="A107" s="3" t="s">
        <v>40</v>
      </c>
      <c r="B107" s="109" t="s">
        <v>35</v>
      </c>
      <c r="C107" s="6" t="s">
        <v>41</v>
      </c>
      <c r="D107" s="7">
        <v>0</v>
      </c>
      <c r="E107" s="8">
        <f>SUBTOTAL(9,E108:E110)</f>
        <v>0.16</v>
      </c>
      <c r="F107" s="8">
        <f t="shared" ref="F107:S107" si="47">SUM(F108:F110)</f>
        <v>0</v>
      </c>
      <c r="G107" s="8">
        <f t="shared" si="47"/>
        <v>0</v>
      </c>
      <c r="H107" s="8">
        <f t="shared" si="47"/>
        <v>0</v>
      </c>
      <c r="I107" s="8">
        <f t="shared" si="47"/>
        <v>0.02</v>
      </c>
      <c r="J107" s="8">
        <f t="shared" si="47"/>
        <v>0</v>
      </c>
      <c r="K107" s="8">
        <f t="shared" si="47"/>
        <v>0</v>
      </c>
      <c r="L107" s="8">
        <f t="shared" si="47"/>
        <v>0</v>
      </c>
      <c r="M107" s="8">
        <f t="shared" si="47"/>
        <v>0</v>
      </c>
      <c r="N107" s="8">
        <f t="shared" si="47"/>
        <v>0</v>
      </c>
      <c r="O107" s="8">
        <f t="shared" si="47"/>
        <v>0</v>
      </c>
      <c r="P107" s="8">
        <f t="shared" si="47"/>
        <v>0</v>
      </c>
      <c r="Q107" s="8">
        <f t="shared" si="47"/>
        <v>0.02</v>
      </c>
      <c r="R107" s="8">
        <f t="shared" si="47"/>
        <v>0.12</v>
      </c>
      <c r="S107" s="8">
        <f t="shared" si="47"/>
        <v>0</v>
      </c>
      <c r="T107" s="8">
        <f>SUM(T110:T110)</f>
        <v>0</v>
      </c>
      <c r="U107" s="8">
        <f>SUM(U110:U110)</f>
        <v>0</v>
      </c>
      <c r="V107" s="15">
        <f>SUM(V110:V110)</f>
        <v>0</v>
      </c>
      <c r="W107" s="8">
        <f>SUM(W110:W110)</f>
        <v>0</v>
      </c>
      <c r="X107" s="8"/>
      <c r="Y107" s="8">
        <f>SUM(Y110:Y110)</f>
        <v>0</v>
      </c>
      <c r="AA107" s="108" t="str">
        <f>$AA$3</f>
        <v>Sơn Viên</v>
      </c>
      <c r="AB107" s="38" t="str">
        <f t="shared" si="30"/>
        <v>Xuất biểu</v>
      </c>
      <c r="AC107" s="123"/>
      <c r="AD107" s="123"/>
      <c r="AE107" s="123"/>
      <c r="AF107" s="123"/>
      <c r="AG107" s="123"/>
      <c r="AH107" s="123"/>
      <c r="AI107" s="123"/>
      <c r="AJ107" s="123"/>
      <c r="AK107" s="123"/>
      <c r="AL107" s="123"/>
      <c r="AM107" s="123"/>
      <c r="AN107" s="123"/>
      <c r="AO107" s="123"/>
      <c r="AP107" s="123"/>
      <c r="AQ107" s="123"/>
    </row>
    <row r="108" spans="1:43" ht="20.25" customHeight="1">
      <c r="A108" s="4" t="s">
        <v>35</v>
      </c>
      <c r="B108" s="9">
        <f>SUBTOTAL(9,$Z$10:Z108)</f>
        <v>77</v>
      </c>
      <c r="C108" s="59" t="s">
        <v>339</v>
      </c>
      <c r="D108" s="60" t="s">
        <v>340</v>
      </c>
      <c r="E108" s="12">
        <v>0.06</v>
      </c>
      <c r="F108" s="12"/>
      <c r="G108" s="12"/>
      <c r="H108" s="12"/>
      <c r="I108" s="12">
        <v>0.02</v>
      </c>
      <c r="J108" s="12"/>
      <c r="K108" s="12"/>
      <c r="L108" s="12"/>
      <c r="M108" s="12"/>
      <c r="N108" s="12"/>
      <c r="O108" s="12"/>
      <c r="P108" s="12"/>
      <c r="Q108" s="12">
        <v>0.02</v>
      </c>
      <c r="R108" s="12">
        <v>0.02</v>
      </c>
      <c r="S108" s="12"/>
      <c r="T108" s="12"/>
      <c r="U108" s="11" t="s">
        <v>341</v>
      </c>
      <c r="V108" s="11" t="s">
        <v>341</v>
      </c>
      <c r="W108" s="11" t="s">
        <v>139</v>
      </c>
      <c r="X108" s="23"/>
      <c r="Y108" s="23" t="s">
        <v>78</v>
      </c>
      <c r="Z108" s="36">
        <v>1</v>
      </c>
      <c r="AA108" s="10" t="s">
        <v>44</v>
      </c>
      <c r="AB108" s="38" t="str">
        <f t="shared" si="30"/>
        <v>Xuất biểu</v>
      </c>
      <c r="AC108" s="12">
        <v>0.06</v>
      </c>
      <c r="AD108" s="12"/>
      <c r="AE108" s="12"/>
      <c r="AF108" s="12"/>
      <c r="AG108" s="12">
        <v>0.02</v>
      </c>
      <c r="AH108" s="12"/>
      <c r="AI108" s="12"/>
      <c r="AJ108" s="12"/>
      <c r="AK108" s="12"/>
      <c r="AL108" s="12"/>
      <c r="AM108" s="12"/>
      <c r="AN108" s="12"/>
      <c r="AO108" s="12">
        <v>0.02</v>
      </c>
      <c r="AP108" s="12">
        <v>0.02</v>
      </c>
      <c r="AQ108" s="12"/>
    </row>
    <row r="109" spans="1:43" ht="15" customHeight="1">
      <c r="A109" s="4" t="s">
        <v>35</v>
      </c>
      <c r="B109" s="9">
        <f>SUBTOTAL(9,$Z$10:Z109)</f>
        <v>78</v>
      </c>
      <c r="C109" s="10" t="s">
        <v>357</v>
      </c>
      <c r="D109" s="10" t="s">
        <v>390</v>
      </c>
      <c r="E109" s="12">
        <v>0.04</v>
      </c>
      <c r="F109" s="12">
        <v>0</v>
      </c>
      <c r="G109" s="12">
        <v>0</v>
      </c>
      <c r="H109" s="12">
        <v>0</v>
      </c>
      <c r="I109" s="12">
        <v>0</v>
      </c>
      <c r="J109" s="12">
        <v>0</v>
      </c>
      <c r="K109" s="12">
        <v>0</v>
      </c>
      <c r="L109" s="12">
        <v>0</v>
      </c>
      <c r="M109" s="12">
        <v>0</v>
      </c>
      <c r="N109" s="12"/>
      <c r="O109" s="12">
        <v>0</v>
      </c>
      <c r="P109" s="12">
        <v>0</v>
      </c>
      <c r="Q109" s="12">
        <v>0</v>
      </c>
      <c r="R109" s="12">
        <v>0.04</v>
      </c>
      <c r="S109" s="12">
        <v>0</v>
      </c>
      <c r="T109" s="23">
        <v>0</v>
      </c>
      <c r="U109" s="23" t="s">
        <v>208</v>
      </c>
      <c r="V109" s="23" t="s">
        <v>208</v>
      </c>
      <c r="W109" s="23" t="s">
        <v>157</v>
      </c>
      <c r="X109" s="23"/>
      <c r="Y109" s="23" t="s">
        <v>78</v>
      </c>
      <c r="Z109" s="36">
        <v>1</v>
      </c>
      <c r="AA109" s="10" t="s">
        <v>44</v>
      </c>
      <c r="AB109" s="38" t="str">
        <f t="shared" si="30"/>
        <v>Xuất biểu</v>
      </c>
      <c r="AC109" s="12">
        <v>0.04</v>
      </c>
      <c r="AD109" s="12">
        <v>0</v>
      </c>
      <c r="AE109" s="12">
        <v>0</v>
      </c>
      <c r="AF109" s="12">
        <v>0</v>
      </c>
      <c r="AG109" s="12">
        <v>0</v>
      </c>
      <c r="AH109" s="12">
        <v>0</v>
      </c>
      <c r="AI109" s="12">
        <v>0</v>
      </c>
      <c r="AJ109" s="12">
        <v>0</v>
      </c>
      <c r="AK109" s="12">
        <v>0</v>
      </c>
      <c r="AL109" s="12"/>
      <c r="AM109" s="12">
        <v>0</v>
      </c>
      <c r="AN109" s="12">
        <v>0</v>
      </c>
      <c r="AO109" s="12">
        <v>0</v>
      </c>
      <c r="AP109" s="12">
        <v>0.04</v>
      </c>
      <c r="AQ109" s="12">
        <v>0</v>
      </c>
    </row>
    <row r="110" spans="1:43" ht="15" customHeight="1">
      <c r="A110" s="4" t="s">
        <v>35</v>
      </c>
      <c r="B110" s="9">
        <f>SUBTOTAL(9,$Z$10:Z110)</f>
        <v>79</v>
      </c>
      <c r="C110" s="10" t="s">
        <v>207</v>
      </c>
      <c r="D110" s="10" t="s">
        <v>390</v>
      </c>
      <c r="E110" s="12">
        <v>0.06</v>
      </c>
      <c r="F110" s="12">
        <v>0</v>
      </c>
      <c r="G110" s="12">
        <v>0</v>
      </c>
      <c r="H110" s="12">
        <v>0</v>
      </c>
      <c r="I110" s="12">
        <v>0</v>
      </c>
      <c r="J110" s="12">
        <v>0</v>
      </c>
      <c r="K110" s="12">
        <v>0</v>
      </c>
      <c r="L110" s="12">
        <v>0</v>
      </c>
      <c r="M110" s="12">
        <v>0</v>
      </c>
      <c r="N110" s="12"/>
      <c r="O110" s="12">
        <v>0</v>
      </c>
      <c r="P110" s="12">
        <v>0</v>
      </c>
      <c r="Q110" s="12">
        <v>0</v>
      </c>
      <c r="R110" s="12">
        <v>0.06</v>
      </c>
      <c r="S110" s="12">
        <v>0</v>
      </c>
      <c r="T110" s="23">
        <v>0</v>
      </c>
      <c r="U110" s="23" t="s">
        <v>208</v>
      </c>
      <c r="V110" s="23" t="s">
        <v>208</v>
      </c>
      <c r="W110" s="23" t="s">
        <v>157</v>
      </c>
      <c r="X110" s="23"/>
      <c r="Y110" s="23" t="s">
        <v>253</v>
      </c>
      <c r="Z110" s="36">
        <v>1</v>
      </c>
      <c r="AA110" s="10" t="s">
        <v>44</v>
      </c>
      <c r="AB110" s="38" t="str">
        <f t="shared" si="30"/>
        <v>Xuất biểu</v>
      </c>
      <c r="AC110" s="12">
        <v>0.06</v>
      </c>
      <c r="AD110" s="12">
        <v>0</v>
      </c>
      <c r="AE110" s="12">
        <v>0</v>
      </c>
      <c r="AF110" s="12">
        <v>0</v>
      </c>
      <c r="AG110" s="12">
        <v>0</v>
      </c>
      <c r="AH110" s="12">
        <v>0</v>
      </c>
      <c r="AI110" s="12">
        <v>0</v>
      </c>
      <c r="AJ110" s="12">
        <v>0</v>
      </c>
      <c r="AK110" s="12">
        <v>0</v>
      </c>
      <c r="AL110" s="12"/>
      <c r="AM110" s="12">
        <v>0</v>
      </c>
      <c r="AN110" s="12">
        <v>0</v>
      </c>
      <c r="AO110" s="12">
        <v>0</v>
      </c>
      <c r="AP110" s="12">
        <v>0.06</v>
      </c>
      <c r="AQ110" s="12">
        <v>0</v>
      </c>
    </row>
    <row r="111" spans="1:43" ht="15" customHeight="1">
      <c r="A111" s="97" t="s">
        <v>349</v>
      </c>
      <c r="AA111" s="108" t="str">
        <f>$AA$3</f>
        <v>Sơn Viên</v>
      </c>
      <c r="AB111" s="38" t="s">
        <v>391</v>
      </c>
      <c r="AC111" s="45"/>
      <c r="AD111" s="46"/>
      <c r="AE111" s="46"/>
      <c r="AF111" s="46"/>
      <c r="AG111" s="46"/>
      <c r="AH111" s="46"/>
      <c r="AI111" s="46"/>
      <c r="AJ111" s="46"/>
      <c r="AK111" s="46"/>
      <c r="AL111" s="46"/>
      <c r="AM111" s="46"/>
      <c r="AN111" s="46"/>
      <c r="AO111" s="46"/>
      <c r="AP111" s="46"/>
      <c r="AQ111" s="46"/>
    </row>
  </sheetData>
  <autoFilter ref="A3:AQ111"/>
  <mergeCells count="17">
    <mergeCell ref="E1:S1"/>
    <mergeCell ref="A2:A3"/>
    <mergeCell ref="B2:B3"/>
    <mergeCell ref="C2:C3"/>
    <mergeCell ref="D2:D3"/>
    <mergeCell ref="E2:E3"/>
    <mergeCell ref="F2:S2"/>
    <mergeCell ref="X1:Y1"/>
    <mergeCell ref="AC1:AQ1"/>
    <mergeCell ref="AC2:AC3"/>
    <mergeCell ref="AD2:AQ2"/>
    <mergeCell ref="T2:T3"/>
    <mergeCell ref="U2:U3"/>
    <mergeCell ref="V2:V3"/>
    <mergeCell ref="W2:W3"/>
    <mergeCell ref="Y2:Y3"/>
    <mergeCell ref="X2:X3"/>
  </mergeCells>
  <pageMargins left="1.01" right="0.18" top="0.23" bottom="0.49" header="0.24" footer="0.21"/>
  <pageSetup paperSize="8" scale="95" orientation="landscape" r:id="rId1"/>
  <headerFooter alignWithMargins="0">
    <oddFooter>&amp;C&amp;8Page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showZeros="0" topLeftCell="A3" zoomScale="115" zoomScaleNormal="115" workbookViewId="0">
      <pane xSplit="8" ySplit="1" topLeftCell="I4" activePane="bottomRight" state="frozen"/>
      <selection activeCell="A3" sqref="A3"/>
      <selection pane="topRight" activeCell="K3" sqref="K3"/>
      <selection pane="bottomLeft" activeCell="A4" sqref="A4"/>
      <selection pane="bottomRight" activeCell="S15" sqref="S15"/>
    </sheetView>
  </sheetViews>
  <sheetFormatPr defaultColWidth="10" defaultRowHeight="15" customHeight="1"/>
  <cols>
    <col min="1" max="1" width="4.375" style="38" customWidth="1"/>
    <col min="2" max="2" width="4.75" style="40" customWidth="1"/>
    <col min="3" max="3" width="29.75" style="41" customWidth="1"/>
    <col min="4" max="4" width="6.875" style="41" hidden="1" customWidth="1"/>
    <col min="5" max="5" width="8.625" style="43" customWidth="1"/>
    <col min="6" max="6" width="14" style="43" hidden="1" customWidth="1"/>
    <col min="7" max="7" width="8.5" style="45" customWidth="1"/>
    <col min="8" max="8" width="6.125" style="46" customWidth="1"/>
    <col min="9" max="9" width="4.5" style="46" customWidth="1"/>
    <col min="10" max="11" width="5.375" style="46" customWidth="1"/>
    <col min="12" max="12" width="4.875" style="46" customWidth="1"/>
    <col min="13" max="13" width="5.125" style="46" customWidth="1"/>
    <col min="14" max="14" width="4.75" style="46" customWidth="1"/>
    <col min="15" max="15" width="3.375" style="46" customWidth="1"/>
    <col min="16" max="16" width="3.625" style="46" customWidth="1"/>
    <col min="17" max="19" width="4.5" style="46" customWidth="1"/>
    <col min="20" max="20" width="5.5" style="46" customWidth="1"/>
    <col min="21" max="21" width="5.375" style="46" customWidth="1"/>
    <col min="22" max="22" width="4.25" style="46" bestFit="1" customWidth="1"/>
    <col min="23" max="23" width="31.125" style="47" customWidth="1"/>
    <col min="24" max="24" width="28.25" style="48" bestFit="1" customWidth="1"/>
    <col min="25" max="25" width="33.625" style="49" bestFit="1" customWidth="1"/>
    <col min="26" max="26" width="17.125" style="48" bestFit="1" customWidth="1"/>
    <col min="27" max="27" width="14.25" style="48" customWidth="1"/>
    <col min="28" max="28" width="21.375" style="48" customWidth="1"/>
    <col min="29" max="29" width="10" style="38"/>
    <col min="30" max="30" width="6.875" style="38" customWidth="1"/>
    <col min="31" max="31" width="42.625" style="38" customWidth="1"/>
    <col min="32" max="32" width="10" style="38"/>
    <col min="33" max="33" width="10" style="44"/>
    <col min="34" max="16384" width="10" style="38"/>
  </cols>
  <sheetData>
    <row r="1" spans="1:34" ht="11.25">
      <c r="A1" s="1"/>
      <c r="B1" s="16"/>
      <c r="C1" s="16"/>
      <c r="D1" s="16"/>
      <c r="E1" s="16"/>
      <c r="F1" s="16"/>
      <c r="G1" s="142"/>
      <c r="H1" s="143"/>
      <c r="I1" s="143"/>
      <c r="J1" s="143"/>
      <c r="K1" s="143"/>
      <c r="L1" s="143"/>
      <c r="M1" s="143"/>
      <c r="N1" s="143"/>
      <c r="O1" s="143"/>
      <c r="P1" s="143"/>
      <c r="Q1" s="143"/>
      <c r="R1" s="143"/>
      <c r="S1" s="143"/>
      <c r="T1" s="143"/>
      <c r="U1" s="143"/>
      <c r="V1" s="144"/>
      <c r="W1" s="16"/>
      <c r="X1" s="16"/>
      <c r="Y1" s="37"/>
      <c r="Z1" s="35"/>
      <c r="AA1" s="35"/>
      <c r="AB1" s="35"/>
    </row>
    <row r="2" spans="1:34" ht="29.25" customHeight="1">
      <c r="A2" s="145" t="s">
        <v>0</v>
      </c>
      <c r="B2" s="139" t="s">
        <v>209</v>
      </c>
      <c r="C2" s="138" t="s">
        <v>210</v>
      </c>
      <c r="D2" s="135" t="s">
        <v>370</v>
      </c>
      <c r="E2" s="2"/>
      <c r="F2" s="135" t="s">
        <v>211</v>
      </c>
      <c r="G2" s="140" t="s">
        <v>4</v>
      </c>
      <c r="H2" s="140" t="s">
        <v>212</v>
      </c>
      <c r="I2" s="140"/>
      <c r="J2" s="140"/>
      <c r="K2" s="140"/>
      <c r="L2" s="140"/>
      <c r="M2" s="140"/>
      <c r="N2" s="140"/>
      <c r="O2" s="140"/>
      <c r="P2" s="140"/>
      <c r="Q2" s="140"/>
      <c r="R2" s="140"/>
      <c r="S2" s="140"/>
      <c r="T2" s="140"/>
      <c r="U2" s="140"/>
      <c r="V2" s="140"/>
      <c r="W2" s="135" t="s">
        <v>5</v>
      </c>
      <c r="X2" s="135" t="s">
        <v>6</v>
      </c>
      <c r="Y2" s="135" t="s">
        <v>7</v>
      </c>
      <c r="Z2" s="135" t="s">
        <v>8</v>
      </c>
      <c r="AA2" s="135" t="s">
        <v>371</v>
      </c>
      <c r="AB2" s="135" t="s">
        <v>9</v>
      </c>
    </row>
    <row r="3" spans="1:34" ht="31.5" customHeight="1">
      <c r="A3" s="146"/>
      <c r="B3" s="139"/>
      <c r="C3" s="138"/>
      <c r="D3" s="135"/>
      <c r="E3" s="104" t="s">
        <v>10</v>
      </c>
      <c r="F3" s="135"/>
      <c r="G3" s="140"/>
      <c r="H3" s="107" t="s">
        <v>11</v>
      </c>
      <c r="I3" s="17" t="s">
        <v>12</v>
      </c>
      <c r="J3" s="17" t="s">
        <v>13</v>
      </c>
      <c r="K3" s="17" t="s">
        <v>14</v>
      </c>
      <c r="L3" s="17" t="s">
        <v>15</v>
      </c>
      <c r="M3" s="17" t="s">
        <v>16</v>
      </c>
      <c r="N3" s="18" t="s">
        <v>17</v>
      </c>
      <c r="O3" s="17" t="s">
        <v>18</v>
      </c>
      <c r="P3" s="19" t="s">
        <v>22</v>
      </c>
      <c r="Q3" s="19" t="s">
        <v>28</v>
      </c>
      <c r="R3" s="20" t="s">
        <v>32</v>
      </c>
      <c r="S3" s="19" t="s">
        <v>34</v>
      </c>
      <c r="T3" s="19" t="s">
        <v>37</v>
      </c>
      <c r="U3" s="19" t="s">
        <v>38</v>
      </c>
      <c r="V3" s="18" t="s">
        <v>39</v>
      </c>
      <c r="W3" s="136"/>
      <c r="X3" s="136"/>
      <c r="Y3" s="136"/>
      <c r="Z3" s="136"/>
      <c r="AA3" s="136"/>
      <c r="AB3" s="136"/>
      <c r="AE3" s="141"/>
      <c r="AF3" s="141"/>
      <c r="AG3" s="141"/>
    </row>
    <row r="4" spans="1:34" ht="32.25" customHeight="1">
      <c r="A4" s="3" t="s">
        <v>40</v>
      </c>
      <c r="B4" s="5" t="s">
        <v>225</v>
      </c>
      <c r="C4" s="106" t="s">
        <v>226</v>
      </c>
      <c r="D4" s="104"/>
      <c r="E4" s="104"/>
      <c r="F4" s="104"/>
      <c r="G4" s="50">
        <f>SUM(G5,G6)</f>
        <v>10.99</v>
      </c>
      <c r="H4" s="50">
        <f t="shared" ref="H4:V4" si="0">SUM(H5,H6)</f>
        <v>3</v>
      </c>
      <c r="I4" s="50">
        <f t="shared" si="0"/>
        <v>0</v>
      </c>
      <c r="J4" s="50">
        <f t="shared" si="0"/>
        <v>0</v>
      </c>
      <c r="K4" s="50">
        <f t="shared" si="0"/>
        <v>0.5</v>
      </c>
      <c r="L4" s="50">
        <f t="shared" si="0"/>
        <v>0.5</v>
      </c>
      <c r="M4" s="50">
        <f t="shared" si="0"/>
        <v>4.9000000000000004</v>
      </c>
      <c r="N4" s="50">
        <f t="shared" si="0"/>
        <v>0</v>
      </c>
      <c r="O4" s="50">
        <f t="shared" si="0"/>
        <v>0</v>
      </c>
      <c r="P4" s="50">
        <f t="shared" si="0"/>
        <v>0.3</v>
      </c>
      <c r="Q4" s="50"/>
      <c r="R4" s="50">
        <f t="shared" si="0"/>
        <v>0</v>
      </c>
      <c r="S4" s="50">
        <f t="shared" si="0"/>
        <v>0.1</v>
      </c>
      <c r="T4" s="50">
        <f t="shared" si="0"/>
        <v>1.1599999999999999</v>
      </c>
      <c r="U4" s="50">
        <f t="shared" si="0"/>
        <v>0.53</v>
      </c>
      <c r="V4" s="50">
        <f t="shared" si="0"/>
        <v>0</v>
      </c>
      <c r="W4" s="51"/>
      <c r="X4" s="51"/>
      <c r="Y4" s="66"/>
      <c r="Z4" s="51"/>
      <c r="AA4" s="51"/>
      <c r="AB4" s="51"/>
      <c r="AD4" s="97" t="s">
        <v>209</v>
      </c>
      <c r="AE4" s="97" t="s">
        <v>210</v>
      </c>
      <c r="AF4" s="97" t="s">
        <v>211</v>
      </c>
      <c r="AG4" s="97" t="s">
        <v>236</v>
      </c>
    </row>
    <row r="5" spans="1:34" ht="19.5" customHeight="1">
      <c r="A5" s="3" t="s">
        <v>40</v>
      </c>
      <c r="B5" s="105" t="s">
        <v>213</v>
      </c>
      <c r="C5" s="21" t="s">
        <v>214</v>
      </c>
      <c r="D5" s="104"/>
      <c r="E5" s="104"/>
      <c r="F5" s="104"/>
      <c r="G5" s="50"/>
      <c r="H5" s="50"/>
      <c r="I5" s="52"/>
      <c r="J5" s="52"/>
      <c r="K5" s="52"/>
      <c r="L5" s="52"/>
      <c r="M5" s="52"/>
      <c r="N5" s="53"/>
      <c r="O5" s="52"/>
      <c r="P5" s="54"/>
      <c r="Q5" s="54"/>
      <c r="R5" s="55"/>
      <c r="S5" s="54"/>
      <c r="T5" s="54"/>
      <c r="U5" s="54"/>
      <c r="V5" s="53"/>
      <c r="W5" s="51"/>
      <c r="X5" s="51"/>
      <c r="Y5" s="66"/>
      <c r="Z5" s="51"/>
      <c r="AA5" s="51"/>
      <c r="AB5" s="51"/>
      <c r="AD5" s="35"/>
      <c r="AE5" s="35"/>
      <c r="AF5" s="35"/>
      <c r="AG5" s="63"/>
    </row>
    <row r="6" spans="1:34" ht="19.5" customHeight="1">
      <c r="A6" s="3" t="s">
        <v>40</v>
      </c>
      <c r="B6" s="105" t="s">
        <v>215</v>
      </c>
      <c r="C6" s="21" t="s">
        <v>329</v>
      </c>
      <c r="D6" s="104"/>
      <c r="E6" s="104"/>
      <c r="F6" s="104"/>
      <c r="G6" s="50">
        <f>SUM(G7)</f>
        <v>10.99</v>
      </c>
      <c r="H6" s="50">
        <f t="shared" ref="H6:V6" si="1">SUM(H7)</f>
        <v>3</v>
      </c>
      <c r="I6" s="50">
        <f t="shared" si="1"/>
        <v>0</v>
      </c>
      <c r="J6" s="50">
        <f t="shared" si="1"/>
        <v>0</v>
      </c>
      <c r="K6" s="50">
        <f t="shared" si="1"/>
        <v>0.5</v>
      </c>
      <c r="L6" s="50">
        <f t="shared" si="1"/>
        <v>0.5</v>
      </c>
      <c r="M6" s="50">
        <f t="shared" si="1"/>
        <v>4.9000000000000004</v>
      </c>
      <c r="N6" s="50">
        <f t="shared" si="1"/>
        <v>0</v>
      </c>
      <c r="O6" s="50">
        <f t="shared" si="1"/>
        <v>0</v>
      </c>
      <c r="P6" s="50">
        <f t="shared" si="1"/>
        <v>0.3</v>
      </c>
      <c r="Q6" s="50">
        <f t="shared" si="1"/>
        <v>0</v>
      </c>
      <c r="R6" s="50">
        <f t="shared" si="1"/>
        <v>0</v>
      </c>
      <c r="S6" s="50">
        <f t="shared" si="1"/>
        <v>0.1</v>
      </c>
      <c r="T6" s="50">
        <f t="shared" si="1"/>
        <v>1.1599999999999999</v>
      </c>
      <c r="U6" s="50">
        <f t="shared" si="1"/>
        <v>0.53</v>
      </c>
      <c r="V6" s="50">
        <f t="shared" si="1"/>
        <v>0</v>
      </c>
      <c r="W6" s="51"/>
      <c r="X6" s="51"/>
      <c r="Y6" s="66"/>
      <c r="Z6" s="51"/>
      <c r="AA6" s="51"/>
      <c r="AB6" s="51"/>
      <c r="AD6" s="35"/>
      <c r="AE6" s="35"/>
      <c r="AF6" s="35"/>
      <c r="AG6" s="63"/>
    </row>
    <row r="7" spans="1:34" ht="31.5" customHeight="1">
      <c r="A7" s="3" t="s">
        <v>40</v>
      </c>
      <c r="B7" s="105" t="s">
        <v>216</v>
      </c>
      <c r="C7" s="21" t="s">
        <v>224</v>
      </c>
      <c r="D7" s="104"/>
      <c r="E7" s="104"/>
      <c r="F7" s="104"/>
      <c r="G7" s="50">
        <f t="shared" ref="G7:V7" si="2">SUM(G8,G9)</f>
        <v>10.99</v>
      </c>
      <c r="H7" s="50">
        <f t="shared" si="2"/>
        <v>3</v>
      </c>
      <c r="I7" s="50">
        <f t="shared" si="2"/>
        <v>0</v>
      </c>
      <c r="J7" s="50">
        <f t="shared" si="2"/>
        <v>0</v>
      </c>
      <c r="K7" s="50">
        <f t="shared" si="2"/>
        <v>0.5</v>
      </c>
      <c r="L7" s="50">
        <f t="shared" si="2"/>
        <v>0.5</v>
      </c>
      <c r="M7" s="50">
        <f t="shared" si="2"/>
        <v>4.9000000000000004</v>
      </c>
      <c r="N7" s="50">
        <f t="shared" si="2"/>
        <v>0</v>
      </c>
      <c r="O7" s="50">
        <f t="shared" si="2"/>
        <v>0</v>
      </c>
      <c r="P7" s="50">
        <f t="shared" si="2"/>
        <v>0.3</v>
      </c>
      <c r="Q7" s="50">
        <f t="shared" si="2"/>
        <v>0</v>
      </c>
      <c r="R7" s="50">
        <f t="shared" si="2"/>
        <v>0</v>
      </c>
      <c r="S7" s="50">
        <f t="shared" si="2"/>
        <v>0.1</v>
      </c>
      <c r="T7" s="50">
        <f t="shared" si="2"/>
        <v>1.1599999999999999</v>
      </c>
      <c r="U7" s="50">
        <f t="shared" si="2"/>
        <v>0.53</v>
      </c>
      <c r="V7" s="50">
        <f t="shared" si="2"/>
        <v>0</v>
      </c>
      <c r="W7" s="51"/>
      <c r="X7" s="51"/>
      <c r="Y7" s="66"/>
      <c r="Z7" s="51"/>
      <c r="AA7" s="51"/>
      <c r="AB7" s="51"/>
      <c r="AD7" s="35"/>
      <c r="AE7" s="35"/>
      <c r="AF7" s="35"/>
      <c r="AG7" s="63"/>
    </row>
    <row r="8" spans="1:34" ht="15.75" customHeight="1">
      <c r="A8" s="3" t="s">
        <v>40</v>
      </c>
      <c r="B8" s="105" t="s">
        <v>217</v>
      </c>
      <c r="C8" s="21" t="s">
        <v>218</v>
      </c>
      <c r="D8" s="104"/>
      <c r="E8" s="104"/>
      <c r="F8" s="104"/>
      <c r="G8" s="50"/>
      <c r="H8" s="50"/>
      <c r="I8" s="50"/>
      <c r="J8" s="50"/>
      <c r="K8" s="50"/>
      <c r="L8" s="50"/>
      <c r="M8" s="50"/>
      <c r="N8" s="50"/>
      <c r="O8" s="50"/>
      <c r="P8" s="50"/>
      <c r="Q8" s="50"/>
      <c r="R8" s="50"/>
      <c r="S8" s="50"/>
      <c r="T8" s="50"/>
      <c r="U8" s="50"/>
      <c r="V8" s="50"/>
      <c r="W8" s="50" t="e">
        <f>SUM(#REF!,#REF!,#REF!,#REF!,#REF!,#REF!,#REF!,#REF!)</f>
        <v>#REF!</v>
      </c>
      <c r="X8" s="50" t="e">
        <f>SUM(#REF!,#REF!,#REF!,#REF!,#REF!,#REF!,#REF!,#REF!)</f>
        <v>#REF!</v>
      </c>
      <c r="Y8" s="67" t="e">
        <f>SUM(#REF!,#REF!,#REF!,#REF!,#REF!,#REF!,#REF!,#REF!)</f>
        <v>#REF!</v>
      </c>
      <c r="Z8" s="50" t="e">
        <f>SUM(#REF!,#REF!,#REF!,#REF!,#REF!,#REF!,#REF!,#REF!)</f>
        <v>#REF!</v>
      </c>
      <c r="AA8" s="50"/>
      <c r="AB8" s="50" t="e">
        <f>SUM(#REF!,#REF!,#REF!,#REF!,#REF!,#REF!,#REF!,#REF!)</f>
        <v>#REF!</v>
      </c>
      <c r="AD8" s="35"/>
      <c r="AE8" s="35"/>
      <c r="AF8" s="35"/>
      <c r="AG8" s="63"/>
    </row>
    <row r="9" spans="1:34" s="36" customFormat="1" ht="15" customHeight="1">
      <c r="A9" s="3" t="s">
        <v>40</v>
      </c>
      <c r="B9" s="105" t="s">
        <v>219</v>
      </c>
      <c r="C9" s="21" t="s">
        <v>220</v>
      </c>
      <c r="D9" s="11"/>
      <c r="E9" s="10"/>
      <c r="F9" s="13"/>
      <c r="G9" s="8">
        <f>SUM(G10,G12)</f>
        <v>10.99</v>
      </c>
      <c r="H9" s="8">
        <f t="shared" ref="H9:V9" si="3">SUM(H10,H12)</f>
        <v>3</v>
      </c>
      <c r="I9" s="8">
        <f t="shared" si="3"/>
        <v>0</v>
      </c>
      <c r="J9" s="8">
        <f t="shared" si="3"/>
        <v>0</v>
      </c>
      <c r="K9" s="8">
        <f t="shared" si="3"/>
        <v>0.5</v>
      </c>
      <c r="L9" s="8">
        <f t="shared" si="3"/>
        <v>0.5</v>
      </c>
      <c r="M9" s="8">
        <f t="shared" si="3"/>
        <v>4.9000000000000004</v>
      </c>
      <c r="N9" s="8">
        <f t="shared" si="3"/>
        <v>0</v>
      </c>
      <c r="O9" s="8">
        <f t="shared" si="3"/>
        <v>0</v>
      </c>
      <c r="P9" s="8">
        <f t="shared" si="3"/>
        <v>0.3</v>
      </c>
      <c r="Q9" s="8">
        <f t="shared" si="3"/>
        <v>0</v>
      </c>
      <c r="R9" s="8">
        <f t="shared" si="3"/>
        <v>0</v>
      </c>
      <c r="S9" s="8">
        <f t="shared" si="3"/>
        <v>0.1</v>
      </c>
      <c r="T9" s="8">
        <f t="shared" si="3"/>
        <v>1.1599999999999999</v>
      </c>
      <c r="U9" s="8">
        <f t="shared" si="3"/>
        <v>0.53</v>
      </c>
      <c r="V9" s="8">
        <f t="shared" si="3"/>
        <v>0</v>
      </c>
      <c r="W9" s="8" t="e">
        <f>SUM(W10,#REF!)</f>
        <v>#REF!</v>
      </c>
      <c r="X9" s="8" t="e">
        <f>SUM(X10,#REF!)</f>
        <v>#REF!</v>
      </c>
      <c r="Y9" s="15" t="e">
        <f>SUM(Y10,#REF!)</f>
        <v>#REF!</v>
      </c>
      <c r="Z9" s="8" t="e">
        <f>SUM(Z10,#REF!)</f>
        <v>#REF!</v>
      </c>
      <c r="AA9" s="8"/>
      <c r="AB9" s="8" t="e">
        <f>SUM(AB10,#REF!)</f>
        <v>#REF!</v>
      </c>
      <c r="AD9" s="35"/>
      <c r="AE9" s="35"/>
      <c r="AF9" s="35"/>
      <c r="AG9" s="62"/>
    </row>
    <row r="10" spans="1:34" ht="16.5" customHeight="1">
      <c r="A10" s="3" t="s">
        <v>40</v>
      </c>
      <c r="B10" s="105" t="s">
        <v>24</v>
      </c>
      <c r="C10" s="6" t="s">
        <v>168</v>
      </c>
      <c r="D10" s="6"/>
      <c r="E10" s="7">
        <v>0</v>
      </c>
      <c r="F10" s="7">
        <f t="shared" ref="F10:F13" si="4">IF(D10=0,E10,CONCATENATE(D10,";"," ",E10))</f>
        <v>0</v>
      </c>
      <c r="G10" s="8">
        <f t="shared" ref="G10:Z10" si="5">SUM(G11:G11)</f>
        <v>6.59</v>
      </c>
      <c r="H10" s="8">
        <f t="shared" si="5"/>
        <v>0</v>
      </c>
      <c r="I10" s="8">
        <f t="shared" si="5"/>
        <v>0</v>
      </c>
      <c r="J10" s="8">
        <f t="shared" si="5"/>
        <v>0</v>
      </c>
      <c r="K10" s="8">
        <f t="shared" si="5"/>
        <v>0</v>
      </c>
      <c r="L10" s="8">
        <f t="shared" si="5"/>
        <v>0</v>
      </c>
      <c r="M10" s="8">
        <f t="shared" si="5"/>
        <v>4.9000000000000004</v>
      </c>
      <c r="N10" s="8">
        <f t="shared" si="5"/>
        <v>0</v>
      </c>
      <c r="O10" s="8">
        <f t="shared" si="5"/>
        <v>0</v>
      </c>
      <c r="P10" s="8">
        <f t="shared" si="5"/>
        <v>0</v>
      </c>
      <c r="Q10" s="8">
        <f t="shared" si="5"/>
        <v>0</v>
      </c>
      <c r="R10" s="8">
        <f t="shared" si="5"/>
        <v>0</v>
      </c>
      <c r="S10" s="8">
        <f t="shared" si="5"/>
        <v>0</v>
      </c>
      <c r="T10" s="8">
        <f t="shared" si="5"/>
        <v>1.1599999999999999</v>
      </c>
      <c r="U10" s="8">
        <f t="shared" si="5"/>
        <v>0.53</v>
      </c>
      <c r="V10" s="8">
        <f t="shared" si="5"/>
        <v>0</v>
      </c>
      <c r="W10" s="8">
        <f t="shared" si="5"/>
        <v>0</v>
      </c>
      <c r="X10" s="8">
        <f t="shared" si="5"/>
        <v>0</v>
      </c>
      <c r="Y10" s="15">
        <f t="shared" si="5"/>
        <v>0</v>
      </c>
      <c r="Z10" s="8">
        <f t="shared" si="5"/>
        <v>0</v>
      </c>
      <c r="AA10" s="8"/>
      <c r="AB10" s="8">
        <f>SUM(AB11:AB11)</f>
        <v>0</v>
      </c>
      <c r="AD10" s="35"/>
      <c r="AE10" s="35"/>
      <c r="AF10" s="35"/>
      <c r="AG10" s="62"/>
    </row>
    <row r="11" spans="1:34" ht="15" customHeight="1">
      <c r="A11" s="4" t="s">
        <v>24</v>
      </c>
      <c r="B11" s="9">
        <f>MAX($B$9:B10)+1</f>
        <v>1</v>
      </c>
      <c r="C11" s="10" t="s">
        <v>254</v>
      </c>
      <c r="D11" s="11" t="s">
        <v>364</v>
      </c>
      <c r="E11" s="10" t="s">
        <v>206</v>
      </c>
      <c r="F11" s="10" t="s">
        <v>255</v>
      </c>
      <c r="G11" s="12">
        <v>6.59</v>
      </c>
      <c r="H11" s="12"/>
      <c r="I11" s="12"/>
      <c r="J11" s="12"/>
      <c r="K11" s="12"/>
      <c r="L11" s="12"/>
      <c r="M11" s="12">
        <v>4.9000000000000004</v>
      </c>
      <c r="N11" s="12"/>
      <c r="O11" s="12"/>
      <c r="P11" s="12"/>
      <c r="Q11" s="12"/>
      <c r="R11" s="12"/>
      <c r="S11" s="12"/>
      <c r="T11" s="12">
        <v>1.1599999999999999</v>
      </c>
      <c r="U11" s="12">
        <v>0.53</v>
      </c>
      <c r="V11" s="12"/>
      <c r="W11" s="23" t="s">
        <v>256</v>
      </c>
      <c r="X11" s="23" t="s">
        <v>257</v>
      </c>
      <c r="Y11" s="23" t="s">
        <v>257</v>
      </c>
      <c r="Z11" s="23" t="s">
        <v>139</v>
      </c>
      <c r="AA11" s="23" t="s">
        <v>374</v>
      </c>
      <c r="AB11" s="23" t="s">
        <v>78</v>
      </c>
      <c r="AD11" s="37">
        <f>SUBTOTAL(9,$AH$9:AH11)</f>
        <v>1</v>
      </c>
      <c r="AE11" s="35" t="str">
        <f t="shared" ref="AE11" si="6">C11</f>
        <v>Thủy điện Tầm Phục</v>
      </c>
      <c r="AF11" s="35" t="str">
        <f t="shared" ref="AF11" si="7">E11</f>
        <v>Phước Ninh</v>
      </c>
      <c r="AG11" s="62">
        <f t="shared" ref="AG11" si="8">G11</f>
        <v>6.59</v>
      </c>
      <c r="AH11" s="36">
        <v>1</v>
      </c>
    </row>
    <row r="12" spans="1:34" ht="11.25">
      <c r="A12" s="3" t="s">
        <v>40</v>
      </c>
      <c r="B12" s="105" t="s">
        <v>32</v>
      </c>
      <c r="C12" s="6" t="s">
        <v>124</v>
      </c>
      <c r="D12" s="6"/>
      <c r="E12" s="7">
        <v>0</v>
      </c>
      <c r="F12" s="7">
        <f t="shared" si="4"/>
        <v>0</v>
      </c>
      <c r="G12" s="8">
        <f t="shared" ref="G12:V12" si="9">G13</f>
        <v>4.4000000000000004</v>
      </c>
      <c r="H12" s="8">
        <f t="shared" si="9"/>
        <v>3</v>
      </c>
      <c r="I12" s="8">
        <f t="shared" si="9"/>
        <v>0</v>
      </c>
      <c r="J12" s="8">
        <f t="shared" si="9"/>
        <v>0</v>
      </c>
      <c r="K12" s="8">
        <f t="shared" si="9"/>
        <v>0.5</v>
      </c>
      <c r="L12" s="8">
        <f t="shared" si="9"/>
        <v>0.5</v>
      </c>
      <c r="M12" s="8">
        <f t="shared" si="9"/>
        <v>0</v>
      </c>
      <c r="N12" s="8">
        <f t="shared" si="9"/>
        <v>0</v>
      </c>
      <c r="O12" s="8">
        <f t="shared" si="9"/>
        <v>0</v>
      </c>
      <c r="P12" s="8">
        <f t="shared" si="9"/>
        <v>0.3</v>
      </c>
      <c r="Q12" s="8">
        <f t="shared" si="9"/>
        <v>0</v>
      </c>
      <c r="R12" s="8">
        <f t="shared" si="9"/>
        <v>0</v>
      </c>
      <c r="S12" s="8">
        <f t="shared" si="9"/>
        <v>0.1</v>
      </c>
      <c r="T12" s="8">
        <f t="shared" si="9"/>
        <v>0</v>
      </c>
      <c r="U12" s="8">
        <f t="shared" si="9"/>
        <v>0</v>
      </c>
      <c r="V12" s="8">
        <f t="shared" si="9"/>
        <v>0</v>
      </c>
      <c r="W12" s="8">
        <f t="shared" ref="W12:AB12" si="10">SUM(W13)</f>
        <v>0</v>
      </c>
      <c r="X12" s="8">
        <f t="shared" si="10"/>
        <v>0</v>
      </c>
      <c r="Y12" s="15">
        <f t="shared" si="10"/>
        <v>0</v>
      </c>
      <c r="Z12" s="8">
        <f t="shared" si="10"/>
        <v>0</v>
      </c>
      <c r="AA12" s="8"/>
      <c r="AB12" s="8">
        <f t="shared" si="10"/>
        <v>0</v>
      </c>
      <c r="AD12" s="35"/>
      <c r="AE12" s="35"/>
      <c r="AF12" s="35"/>
      <c r="AG12" s="62"/>
    </row>
    <row r="13" spans="1:34" ht="15" customHeight="1">
      <c r="A13" s="4" t="s">
        <v>32</v>
      </c>
      <c r="B13" s="9">
        <f>MAX($B$9:B12)+1</f>
        <v>2</v>
      </c>
      <c r="C13" s="10" t="s">
        <v>358</v>
      </c>
      <c r="D13" s="11" t="s">
        <v>179</v>
      </c>
      <c r="E13" s="10" t="s">
        <v>44</v>
      </c>
      <c r="F13" s="10" t="str">
        <f t="shared" si="4"/>
        <v>Trung Phước 2; Quế Trung</v>
      </c>
      <c r="G13" s="12">
        <v>4.4000000000000004</v>
      </c>
      <c r="H13" s="12">
        <v>3</v>
      </c>
      <c r="I13" s="12">
        <v>0</v>
      </c>
      <c r="J13" s="12">
        <v>0</v>
      </c>
      <c r="K13" s="12">
        <v>0.5</v>
      </c>
      <c r="L13" s="12">
        <v>0.5</v>
      </c>
      <c r="M13" s="12">
        <v>0</v>
      </c>
      <c r="N13" s="12">
        <v>0</v>
      </c>
      <c r="O13" s="12">
        <v>0</v>
      </c>
      <c r="P13" s="12">
        <v>0.3</v>
      </c>
      <c r="Q13" s="12"/>
      <c r="R13" s="12">
        <v>0</v>
      </c>
      <c r="S13" s="12">
        <v>0.1</v>
      </c>
      <c r="T13" s="12">
        <v>0</v>
      </c>
      <c r="U13" s="12">
        <v>0</v>
      </c>
      <c r="V13" s="12">
        <v>0</v>
      </c>
      <c r="W13" s="23" t="s">
        <v>291</v>
      </c>
      <c r="X13" s="23" t="s">
        <v>185</v>
      </c>
      <c r="Y13" s="23" t="s">
        <v>359</v>
      </c>
      <c r="Z13" s="23" t="s">
        <v>360</v>
      </c>
      <c r="AA13" s="23" t="s">
        <v>374</v>
      </c>
      <c r="AB13" s="23" t="s">
        <v>78</v>
      </c>
      <c r="AC13" s="38" t="s">
        <v>353</v>
      </c>
      <c r="AD13" s="37">
        <f>SUBTOTAL(9,$AH$9:AH13)</f>
        <v>2</v>
      </c>
      <c r="AE13" s="35" t="str">
        <f>C13</f>
        <v>Dự án khu dân cư Bắc Bàu Sen</v>
      </c>
      <c r="AF13" s="35" t="str">
        <f>E13</f>
        <v>Quế Trung</v>
      </c>
      <c r="AG13" s="62">
        <f>G13</f>
        <v>4.4000000000000004</v>
      </c>
      <c r="AH13" s="36">
        <v>1</v>
      </c>
    </row>
    <row r="14" spans="1:34" ht="15" customHeight="1">
      <c r="A14" s="97" t="s">
        <v>349</v>
      </c>
      <c r="AD14" s="35"/>
      <c r="AE14" s="97" t="s">
        <v>348</v>
      </c>
      <c r="AF14" s="35"/>
      <c r="AG14" s="65">
        <f>SUBTOTAL(9,AG9:AG13)</f>
        <v>10.99</v>
      </c>
    </row>
    <row r="18" spans="32:32" ht="15" customHeight="1">
      <c r="AF18" s="38">
        <f>7.65*3</f>
        <v>22.950000000000003</v>
      </c>
    </row>
  </sheetData>
  <autoFilter ref="A4:AG13"/>
  <mergeCells count="15">
    <mergeCell ref="G1:V1"/>
    <mergeCell ref="A2:A3"/>
    <mergeCell ref="B2:B3"/>
    <mergeCell ref="C2:C3"/>
    <mergeCell ref="D2:D3"/>
    <mergeCell ref="F2:F3"/>
    <mergeCell ref="G2:G3"/>
    <mergeCell ref="H2:V2"/>
    <mergeCell ref="AE3:AG3"/>
    <mergeCell ref="W2:W3"/>
    <mergeCell ref="X2:X3"/>
    <mergeCell ref="Y2:Y3"/>
    <mergeCell ref="Z2:Z3"/>
    <mergeCell ref="AA2:AA3"/>
    <mergeCell ref="AB2:AB3"/>
  </mergeCells>
  <pageMargins left="1.01" right="0.18" top="0.23" bottom="0.49" header="0.24" footer="0.21"/>
  <pageSetup paperSize="8" scale="95" orientation="landscape" r:id="rId1"/>
  <headerFooter alignWithMargins="0">
    <oddFooter>&amp;C&amp;8Page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3"/>
  <sheetViews>
    <sheetView showZeros="0" topLeftCell="A3" zoomScaleNormal="100" workbookViewId="0">
      <pane xSplit="9" ySplit="2" topLeftCell="AC86" activePane="bottomRight" state="frozen"/>
      <selection activeCell="A3" sqref="A3"/>
      <selection pane="topRight" activeCell="J3" sqref="J3"/>
      <selection pane="bottomLeft" activeCell="A5" sqref="A5"/>
      <selection pane="bottomRight" activeCell="C41" sqref="C41"/>
    </sheetView>
  </sheetViews>
  <sheetFormatPr defaultColWidth="10" defaultRowHeight="15" customHeight="1"/>
  <cols>
    <col min="1" max="1" width="4.375" style="38" customWidth="1"/>
    <col min="2" max="2" width="4.75" style="40" customWidth="1"/>
    <col min="3" max="3" width="37.375" style="41" customWidth="1"/>
    <col min="4" max="4" width="11.25" style="41" hidden="1" customWidth="1"/>
    <col min="5" max="5" width="11.5" style="43" customWidth="1"/>
    <col min="6" max="6" width="15" style="43" hidden="1" customWidth="1"/>
    <col min="7" max="7" width="5" style="44" hidden="1" customWidth="1"/>
    <col min="8" max="8" width="6.75" style="44" hidden="1" customWidth="1"/>
    <col min="9" max="9" width="8.5" style="45" customWidth="1"/>
    <col min="10" max="10" width="6" style="46" customWidth="1"/>
    <col min="11" max="11" width="4.5" style="46" customWidth="1"/>
    <col min="12" max="13" width="5.375" style="46" customWidth="1"/>
    <col min="14" max="14" width="5" style="46" customWidth="1"/>
    <col min="15" max="15" width="5.125" style="46" customWidth="1"/>
    <col min="16" max="16" width="4.75" style="46" customWidth="1"/>
    <col min="17" max="17" width="3.375" style="46" customWidth="1"/>
    <col min="18" max="18" width="3.625" style="46" customWidth="1"/>
    <col min="19" max="22" width="4.5" style="46" customWidth="1"/>
    <col min="23" max="23" width="5.5" style="46" customWidth="1"/>
    <col min="24" max="25" width="5.375" style="46" customWidth="1"/>
    <col min="26" max="26" width="16.25" style="47" customWidth="1"/>
    <col min="27" max="27" width="15.125" style="48" customWidth="1"/>
    <col min="28" max="28" width="19.25" style="49" customWidth="1"/>
    <col min="29" max="29" width="15.25" style="48" customWidth="1"/>
    <col min="30" max="30" width="10.75" style="48" customWidth="1"/>
    <col min="31" max="31" width="6.875" style="38" customWidth="1"/>
    <col min="32" max="32" width="7.25" style="39" customWidth="1"/>
    <col min="33" max="33" width="7.125" style="39" customWidth="1"/>
    <col min="34" max="34" width="5.5" style="39" customWidth="1"/>
    <col min="35" max="35" width="3.75" style="39" customWidth="1"/>
    <col min="36" max="36" width="4.75" style="39" customWidth="1"/>
    <col min="37" max="37" width="4.625" style="39" customWidth="1"/>
    <col min="38" max="38" width="7.5" style="39" customWidth="1"/>
    <col min="39" max="39" width="8.375" style="38" customWidth="1"/>
    <col min="40" max="40" width="22.875" style="38" customWidth="1"/>
    <col min="41" max="61" width="3.25" style="38" customWidth="1"/>
    <col min="62" max="16384" width="10" style="38"/>
  </cols>
  <sheetData>
    <row r="1" spans="1:40" ht="11.25">
      <c r="A1" s="1"/>
      <c r="B1" s="16"/>
      <c r="C1" s="16"/>
      <c r="D1" s="16"/>
      <c r="E1" s="16"/>
      <c r="F1" s="16"/>
      <c r="G1" s="16"/>
      <c r="H1" s="16"/>
      <c r="I1" s="142"/>
      <c r="J1" s="143"/>
      <c r="K1" s="143"/>
      <c r="L1" s="143"/>
      <c r="M1" s="143"/>
      <c r="N1" s="143"/>
      <c r="O1" s="143"/>
      <c r="P1" s="143"/>
      <c r="Q1" s="143"/>
      <c r="R1" s="143"/>
      <c r="S1" s="143"/>
      <c r="T1" s="143"/>
      <c r="U1" s="143"/>
      <c r="V1" s="143"/>
      <c r="W1" s="143"/>
      <c r="X1" s="143"/>
      <c r="Y1" s="144"/>
      <c r="Z1" s="16"/>
      <c r="AA1" s="16"/>
      <c r="AB1" s="37"/>
      <c r="AC1" s="35"/>
      <c r="AD1" s="35"/>
    </row>
    <row r="2" spans="1:40" ht="29.25" customHeight="1">
      <c r="A2" s="145" t="s">
        <v>0</v>
      </c>
      <c r="B2" s="139" t="s">
        <v>209</v>
      </c>
      <c r="C2" s="138" t="s">
        <v>210</v>
      </c>
      <c r="D2" s="135" t="s">
        <v>1</v>
      </c>
      <c r="E2" s="2"/>
      <c r="F2" s="135" t="s">
        <v>211</v>
      </c>
      <c r="G2" s="138" t="s">
        <v>2</v>
      </c>
      <c r="H2" s="138" t="s">
        <v>3</v>
      </c>
      <c r="I2" s="140" t="s">
        <v>4</v>
      </c>
      <c r="J2" s="140" t="s">
        <v>212</v>
      </c>
      <c r="K2" s="140"/>
      <c r="L2" s="140"/>
      <c r="M2" s="140"/>
      <c r="N2" s="140"/>
      <c r="O2" s="140"/>
      <c r="P2" s="140"/>
      <c r="Q2" s="140"/>
      <c r="R2" s="140"/>
      <c r="S2" s="140"/>
      <c r="T2" s="140"/>
      <c r="U2" s="140"/>
      <c r="V2" s="140"/>
      <c r="W2" s="140"/>
      <c r="X2" s="140"/>
      <c r="Y2" s="140"/>
      <c r="Z2" s="135" t="s">
        <v>5</v>
      </c>
      <c r="AA2" s="135" t="s">
        <v>6</v>
      </c>
      <c r="AB2" s="135" t="s">
        <v>7</v>
      </c>
      <c r="AC2" s="135" t="s">
        <v>8</v>
      </c>
      <c r="AD2" s="135" t="s">
        <v>9</v>
      </c>
      <c r="AE2" s="147" t="s">
        <v>232</v>
      </c>
      <c r="AF2" s="147"/>
      <c r="AG2" s="148" t="s">
        <v>233</v>
      </c>
      <c r="AH2" s="148"/>
      <c r="AI2" s="148"/>
      <c r="AJ2" s="148"/>
      <c r="AK2" s="148"/>
      <c r="AL2" s="149" t="s">
        <v>234</v>
      </c>
      <c r="AM2" s="148" t="s">
        <v>235</v>
      </c>
      <c r="AN2" s="147" t="s">
        <v>9</v>
      </c>
    </row>
    <row r="3" spans="1:40" ht="31.5" customHeight="1">
      <c r="A3" s="146"/>
      <c r="B3" s="139"/>
      <c r="C3" s="138"/>
      <c r="D3" s="135"/>
      <c r="E3" s="26" t="s">
        <v>10</v>
      </c>
      <c r="F3" s="135"/>
      <c r="G3" s="138"/>
      <c r="H3" s="138"/>
      <c r="I3" s="140"/>
      <c r="J3" s="27" t="s">
        <v>11</v>
      </c>
      <c r="K3" s="17" t="s">
        <v>12</v>
      </c>
      <c r="L3" s="17" t="s">
        <v>13</v>
      </c>
      <c r="M3" s="17" t="s">
        <v>14</v>
      </c>
      <c r="N3" s="17" t="s">
        <v>15</v>
      </c>
      <c r="O3" s="17" t="s">
        <v>16</v>
      </c>
      <c r="P3" s="18" t="s">
        <v>17</v>
      </c>
      <c r="Q3" s="17" t="s">
        <v>18</v>
      </c>
      <c r="R3" s="19" t="s">
        <v>22</v>
      </c>
      <c r="S3" s="19" t="s">
        <v>30</v>
      </c>
      <c r="T3" s="19" t="s">
        <v>31</v>
      </c>
      <c r="U3" s="20" t="s">
        <v>32</v>
      </c>
      <c r="V3" s="19" t="s">
        <v>34</v>
      </c>
      <c r="W3" s="19" t="s">
        <v>37</v>
      </c>
      <c r="X3" s="19" t="s">
        <v>38</v>
      </c>
      <c r="Y3" s="18" t="s">
        <v>39</v>
      </c>
      <c r="Z3" s="136"/>
      <c r="AA3" s="136"/>
      <c r="AB3" s="136"/>
      <c r="AC3" s="136"/>
      <c r="AD3" s="136"/>
      <c r="AE3" s="30" t="s">
        <v>236</v>
      </c>
      <c r="AF3" s="31" t="s">
        <v>237</v>
      </c>
      <c r="AG3" s="31" t="s">
        <v>238</v>
      </c>
      <c r="AH3" s="31" t="s">
        <v>11</v>
      </c>
      <c r="AI3" s="31" t="s">
        <v>13</v>
      </c>
      <c r="AJ3" s="31" t="s">
        <v>16</v>
      </c>
      <c r="AK3" s="31" t="s">
        <v>239</v>
      </c>
      <c r="AL3" s="150"/>
      <c r="AM3" s="148"/>
      <c r="AN3" s="147"/>
    </row>
    <row r="4" spans="1:40" ht="38.25" customHeight="1">
      <c r="A4" s="3" t="s">
        <v>40</v>
      </c>
      <c r="B4" s="5" t="s">
        <v>225</v>
      </c>
      <c r="C4" s="29" t="s">
        <v>226</v>
      </c>
      <c r="D4" s="26"/>
      <c r="E4" s="26"/>
      <c r="F4" s="26"/>
      <c r="G4" s="29"/>
      <c r="H4" s="29"/>
      <c r="I4" s="50">
        <f>SUM(I5,I6)</f>
        <v>111.12</v>
      </c>
      <c r="J4" s="50">
        <f t="shared" ref="J4:AM4" si="0">SUM(J5,J6)</f>
        <v>0.31</v>
      </c>
      <c r="K4" s="50">
        <f t="shared" si="0"/>
        <v>0</v>
      </c>
      <c r="L4" s="50">
        <f t="shared" si="0"/>
        <v>11.22</v>
      </c>
      <c r="M4" s="50">
        <f t="shared" si="0"/>
        <v>12.22</v>
      </c>
      <c r="N4" s="50">
        <f t="shared" si="0"/>
        <v>13.269999999999998</v>
      </c>
      <c r="O4" s="50">
        <f t="shared" si="0"/>
        <v>0.33</v>
      </c>
      <c r="P4" s="50">
        <f t="shared" si="0"/>
        <v>31.189999999999998</v>
      </c>
      <c r="Q4" s="50">
        <f t="shared" si="0"/>
        <v>0.1</v>
      </c>
      <c r="R4" s="50">
        <f t="shared" si="0"/>
        <v>0.1</v>
      </c>
      <c r="S4" s="50">
        <f t="shared" si="0"/>
        <v>0</v>
      </c>
      <c r="T4" s="50">
        <f t="shared" si="0"/>
        <v>0</v>
      </c>
      <c r="U4" s="50">
        <f t="shared" si="0"/>
        <v>3.3999999999999995</v>
      </c>
      <c r="V4" s="50">
        <f t="shared" si="0"/>
        <v>0.52</v>
      </c>
      <c r="W4" s="50">
        <f t="shared" si="0"/>
        <v>0.2</v>
      </c>
      <c r="X4" s="50">
        <f t="shared" si="0"/>
        <v>2.66</v>
      </c>
      <c r="Y4" s="50">
        <f t="shared" si="0"/>
        <v>35.6</v>
      </c>
      <c r="Z4" s="50">
        <f t="shared" si="0"/>
        <v>0</v>
      </c>
      <c r="AA4" s="50">
        <f t="shared" si="0"/>
        <v>0</v>
      </c>
      <c r="AB4" s="50">
        <f t="shared" si="0"/>
        <v>0</v>
      </c>
      <c r="AC4" s="50">
        <f t="shared" si="0"/>
        <v>0</v>
      </c>
      <c r="AD4" s="50">
        <f t="shared" si="0"/>
        <v>0</v>
      </c>
      <c r="AE4" s="50">
        <f t="shared" si="0"/>
        <v>9.0500000000000007</v>
      </c>
      <c r="AF4" s="50">
        <f t="shared" si="0"/>
        <v>830</v>
      </c>
      <c r="AG4" s="50">
        <f t="shared" si="0"/>
        <v>2.6099999999999994</v>
      </c>
      <c r="AH4" s="50">
        <f t="shared" si="0"/>
        <v>0.01</v>
      </c>
      <c r="AI4" s="50">
        <f t="shared" si="0"/>
        <v>2.5999999999999996</v>
      </c>
      <c r="AJ4" s="50">
        <f t="shared" si="0"/>
        <v>0</v>
      </c>
      <c r="AK4" s="50">
        <f t="shared" si="0"/>
        <v>0</v>
      </c>
      <c r="AL4" s="50">
        <f t="shared" si="0"/>
        <v>92.06</v>
      </c>
      <c r="AM4" s="50">
        <f t="shared" si="0"/>
        <v>10.31</v>
      </c>
      <c r="AN4" s="35"/>
    </row>
    <row r="5" spans="1:40" ht="25.5" customHeight="1">
      <c r="A5" s="3" t="s">
        <v>40</v>
      </c>
      <c r="B5" s="28" t="s">
        <v>213</v>
      </c>
      <c r="C5" s="21" t="s">
        <v>214</v>
      </c>
      <c r="D5" s="26"/>
      <c r="E5" s="26"/>
      <c r="F5" s="26"/>
      <c r="G5" s="29"/>
      <c r="H5" s="29"/>
      <c r="I5" s="50"/>
      <c r="J5" s="50"/>
      <c r="K5" s="52"/>
      <c r="L5" s="52"/>
      <c r="M5" s="52"/>
      <c r="N5" s="52"/>
      <c r="O5" s="52"/>
      <c r="P5" s="53"/>
      <c r="Q5" s="52"/>
      <c r="R5" s="54"/>
      <c r="S5" s="54"/>
      <c r="T5" s="54"/>
      <c r="U5" s="55"/>
      <c r="V5" s="54"/>
      <c r="W5" s="54"/>
      <c r="X5" s="54"/>
      <c r="Y5" s="53"/>
      <c r="Z5" s="51"/>
      <c r="AA5" s="51"/>
      <c r="AB5" s="51"/>
      <c r="AC5" s="51"/>
      <c r="AD5" s="51"/>
      <c r="AE5" s="61"/>
      <c r="AF5" s="62"/>
      <c r="AG5" s="62"/>
      <c r="AH5" s="62"/>
      <c r="AI5" s="62"/>
      <c r="AJ5" s="62"/>
      <c r="AK5" s="62"/>
      <c r="AL5" s="62"/>
      <c r="AM5" s="63"/>
      <c r="AN5" s="35"/>
    </row>
    <row r="6" spans="1:40" ht="25.5" customHeight="1">
      <c r="A6" s="3" t="s">
        <v>40</v>
      </c>
      <c r="B6" s="28" t="s">
        <v>215</v>
      </c>
      <c r="C6" s="21" t="s">
        <v>223</v>
      </c>
      <c r="D6" s="26"/>
      <c r="E6" s="26"/>
      <c r="F6" s="26"/>
      <c r="G6" s="29"/>
      <c r="H6" s="29"/>
      <c r="I6" s="50">
        <f t="shared" ref="I6" si="1">SUM(I7,I71)</f>
        <v>111.12</v>
      </c>
      <c r="J6" s="50">
        <f t="shared" ref="J6" si="2">SUM(J7,J71)</f>
        <v>0.31</v>
      </c>
      <c r="K6" s="50">
        <f t="shared" ref="K6" si="3">SUM(K7,K71)</f>
        <v>0</v>
      </c>
      <c r="L6" s="50">
        <f t="shared" ref="L6" si="4">SUM(L7,L71)</f>
        <v>11.22</v>
      </c>
      <c r="M6" s="50">
        <f t="shared" ref="M6" si="5">SUM(M7,M71)</f>
        <v>12.22</v>
      </c>
      <c r="N6" s="50">
        <f t="shared" ref="N6" si="6">SUM(N7,N71)</f>
        <v>13.269999999999998</v>
      </c>
      <c r="O6" s="50">
        <f t="shared" ref="O6" si="7">SUM(O7,O71)</f>
        <v>0.33</v>
      </c>
      <c r="P6" s="50">
        <f t="shared" ref="P6" si="8">SUM(P7,P71)</f>
        <v>31.189999999999998</v>
      </c>
      <c r="Q6" s="50">
        <f t="shared" ref="Q6" si="9">SUM(Q7,Q71)</f>
        <v>0.1</v>
      </c>
      <c r="R6" s="50">
        <f t="shared" ref="R6" si="10">SUM(R7,R71)</f>
        <v>0.1</v>
      </c>
      <c r="S6" s="50">
        <f t="shared" ref="S6" si="11">SUM(S7,S71)</f>
        <v>0</v>
      </c>
      <c r="T6" s="50">
        <f t="shared" ref="T6" si="12">SUM(T7,T71)</f>
        <v>0</v>
      </c>
      <c r="U6" s="50">
        <f t="shared" ref="U6" si="13">SUM(U7,U71)</f>
        <v>3.3999999999999995</v>
      </c>
      <c r="V6" s="50">
        <f t="shared" ref="V6" si="14">SUM(V7,V71)</f>
        <v>0.52</v>
      </c>
      <c r="W6" s="50">
        <f t="shared" ref="W6" si="15">SUM(W7,W71)</f>
        <v>0.2</v>
      </c>
      <c r="X6" s="50">
        <f t="shared" ref="X6" si="16">SUM(X7,X71)</f>
        <v>2.66</v>
      </c>
      <c r="Y6" s="50">
        <f t="shared" ref="Y6" si="17">SUM(Y7,Y71)</f>
        <v>35.6</v>
      </c>
      <c r="Z6" s="50">
        <f t="shared" ref="Z6" si="18">SUM(Z7,Z71)</f>
        <v>0</v>
      </c>
      <c r="AA6" s="50">
        <f t="shared" ref="AA6" si="19">SUM(AA7,AA71)</f>
        <v>0</v>
      </c>
      <c r="AB6" s="50">
        <f t="shared" ref="AB6" si="20">SUM(AB7,AB71)</f>
        <v>0</v>
      </c>
      <c r="AC6" s="50">
        <f t="shared" ref="AC6" si="21">SUM(AC7,AC71)</f>
        <v>0</v>
      </c>
      <c r="AD6" s="50">
        <f t="shared" ref="AD6" si="22">SUM(AD7,AD71)</f>
        <v>0</v>
      </c>
      <c r="AE6" s="50">
        <f t="shared" ref="AE6" si="23">SUM(AE7,AE71)</f>
        <v>9.0500000000000007</v>
      </c>
      <c r="AF6" s="50">
        <f t="shared" ref="AF6" si="24">SUM(AF7,AF71)</f>
        <v>830</v>
      </c>
      <c r="AG6" s="50">
        <f t="shared" ref="AG6" si="25">SUM(AG7,AG71)</f>
        <v>2.6099999999999994</v>
      </c>
      <c r="AH6" s="50">
        <f t="shared" ref="AH6" si="26">SUM(AH7,AH71)</f>
        <v>0.01</v>
      </c>
      <c r="AI6" s="50">
        <f t="shared" ref="AI6" si="27">SUM(AI7,AI71)</f>
        <v>2.5999999999999996</v>
      </c>
      <c r="AJ6" s="50">
        <f t="shared" ref="AJ6" si="28">SUM(AJ7,AJ71)</f>
        <v>0</v>
      </c>
      <c r="AK6" s="50">
        <f t="shared" ref="AK6" si="29">SUM(AK7,AK71)</f>
        <v>0</v>
      </c>
      <c r="AL6" s="50">
        <f t="shared" ref="AL6" si="30">SUM(AL7,AL71)</f>
        <v>92.06</v>
      </c>
      <c r="AM6" s="50">
        <f t="shared" ref="AM6" si="31">SUM(AM7,AM71)</f>
        <v>10.31</v>
      </c>
      <c r="AN6" s="35"/>
    </row>
    <row r="7" spans="1:40" ht="16.5" customHeight="1">
      <c r="A7" s="3" t="s">
        <v>40</v>
      </c>
      <c r="B7" s="28" t="s">
        <v>216</v>
      </c>
      <c r="C7" s="21" t="s">
        <v>224</v>
      </c>
      <c r="D7" s="26"/>
      <c r="E7" s="26"/>
      <c r="F7" s="26"/>
      <c r="G7" s="29"/>
      <c r="H7" s="29"/>
      <c r="I7" s="50">
        <f>SUM(I8,I61)</f>
        <v>66.740000000000009</v>
      </c>
      <c r="J7" s="50">
        <f t="shared" ref="J7:AM7" si="32">SUM(J8,J61)</f>
        <v>0.31</v>
      </c>
      <c r="K7" s="50">
        <f t="shared" si="32"/>
        <v>0</v>
      </c>
      <c r="L7" s="50">
        <f t="shared" si="32"/>
        <v>10.790000000000001</v>
      </c>
      <c r="M7" s="50">
        <f t="shared" si="32"/>
        <v>10.34</v>
      </c>
      <c r="N7" s="50">
        <f t="shared" si="32"/>
        <v>10.829999999999998</v>
      </c>
      <c r="O7" s="50">
        <f t="shared" si="32"/>
        <v>0.33</v>
      </c>
      <c r="P7" s="50">
        <f t="shared" si="32"/>
        <v>26.68</v>
      </c>
      <c r="Q7" s="50">
        <f t="shared" si="32"/>
        <v>0.1</v>
      </c>
      <c r="R7" s="50">
        <f t="shared" si="32"/>
        <v>0.1</v>
      </c>
      <c r="S7" s="50">
        <f t="shared" si="32"/>
        <v>0</v>
      </c>
      <c r="T7" s="50">
        <f t="shared" si="32"/>
        <v>0</v>
      </c>
      <c r="U7" s="50">
        <f t="shared" si="32"/>
        <v>3.3999999999999995</v>
      </c>
      <c r="V7" s="50">
        <f t="shared" si="32"/>
        <v>0.52</v>
      </c>
      <c r="W7" s="50">
        <f t="shared" si="32"/>
        <v>0.2</v>
      </c>
      <c r="X7" s="50">
        <f t="shared" si="32"/>
        <v>2.54</v>
      </c>
      <c r="Y7" s="50">
        <f t="shared" si="32"/>
        <v>0.60000000000000009</v>
      </c>
      <c r="Z7" s="50">
        <f t="shared" si="32"/>
        <v>0</v>
      </c>
      <c r="AA7" s="50">
        <f t="shared" si="32"/>
        <v>0</v>
      </c>
      <c r="AB7" s="50">
        <f t="shared" si="32"/>
        <v>0</v>
      </c>
      <c r="AC7" s="50">
        <f t="shared" si="32"/>
        <v>0</v>
      </c>
      <c r="AD7" s="50">
        <f t="shared" si="32"/>
        <v>0</v>
      </c>
      <c r="AE7" s="50">
        <f t="shared" si="32"/>
        <v>8.75</v>
      </c>
      <c r="AF7" s="50">
        <f t="shared" si="32"/>
        <v>800</v>
      </c>
      <c r="AG7" s="50">
        <f t="shared" si="32"/>
        <v>2.6099999999999994</v>
      </c>
      <c r="AH7" s="50">
        <f t="shared" si="32"/>
        <v>0.01</v>
      </c>
      <c r="AI7" s="50">
        <f t="shared" si="32"/>
        <v>2.5999999999999996</v>
      </c>
      <c r="AJ7" s="50">
        <f t="shared" si="32"/>
        <v>0</v>
      </c>
      <c r="AK7" s="50">
        <f t="shared" si="32"/>
        <v>0</v>
      </c>
      <c r="AL7" s="50">
        <f t="shared" si="32"/>
        <v>47.739999999999995</v>
      </c>
      <c r="AM7" s="50">
        <f t="shared" si="32"/>
        <v>10.25</v>
      </c>
      <c r="AN7" s="35"/>
    </row>
    <row r="8" spans="1:40" ht="9.75" customHeight="1">
      <c r="A8" s="3" t="s">
        <v>40</v>
      </c>
      <c r="B8" s="28" t="s">
        <v>217</v>
      </c>
      <c r="C8" s="21" t="s">
        <v>218</v>
      </c>
      <c r="D8" s="26"/>
      <c r="E8" s="26"/>
      <c r="F8" s="26"/>
      <c r="G8" s="29"/>
      <c r="H8" s="29"/>
      <c r="I8" s="50">
        <f>SUM(I9,I11,I23,I25,I28,I32,I35,I40,I42,I51,I54)</f>
        <v>58.70000000000001</v>
      </c>
      <c r="J8" s="50">
        <f t="shared" ref="J8:AM8" si="33">SUM(J9,J11,J23,J25,J28,J32,J35,J40,J42,J51,J54)</f>
        <v>0.31</v>
      </c>
      <c r="K8" s="50">
        <f t="shared" si="33"/>
        <v>0</v>
      </c>
      <c r="L8" s="50">
        <f t="shared" si="33"/>
        <v>9.9</v>
      </c>
      <c r="M8" s="50">
        <f t="shared" si="33"/>
        <v>10.02</v>
      </c>
      <c r="N8" s="50">
        <f t="shared" si="33"/>
        <v>10.709999999999999</v>
      </c>
      <c r="O8" s="50">
        <f t="shared" si="33"/>
        <v>0</v>
      </c>
      <c r="P8" s="50">
        <f t="shared" si="33"/>
        <v>21.99</v>
      </c>
      <c r="Q8" s="50">
        <f t="shared" si="33"/>
        <v>0.08</v>
      </c>
      <c r="R8" s="50">
        <f t="shared" si="33"/>
        <v>0.1</v>
      </c>
      <c r="S8" s="50">
        <f t="shared" si="33"/>
        <v>0</v>
      </c>
      <c r="T8" s="50">
        <f t="shared" si="33"/>
        <v>0</v>
      </c>
      <c r="U8" s="50">
        <f t="shared" si="33"/>
        <v>3.3599999999999994</v>
      </c>
      <c r="V8" s="50">
        <f t="shared" si="33"/>
        <v>0.52</v>
      </c>
      <c r="W8" s="50">
        <f t="shared" si="33"/>
        <v>0.2</v>
      </c>
      <c r="X8" s="50">
        <f t="shared" si="33"/>
        <v>1.31</v>
      </c>
      <c r="Y8" s="50">
        <f t="shared" si="33"/>
        <v>0.2</v>
      </c>
      <c r="Z8" s="50">
        <f t="shared" si="33"/>
        <v>0</v>
      </c>
      <c r="AA8" s="50">
        <f t="shared" si="33"/>
        <v>0</v>
      </c>
      <c r="AB8" s="50">
        <f t="shared" si="33"/>
        <v>0</v>
      </c>
      <c r="AC8" s="50">
        <f t="shared" si="33"/>
        <v>0</v>
      </c>
      <c r="AD8" s="50">
        <f t="shared" si="33"/>
        <v>0</v>
      </c>
      <c r="AE8" s="50">
        <f t="shared" si="33"/>
        <v>6.3999999999999995</v>
      </c>
      <c r="AF8" s="50">
        <f t="shared" si="33"/>
        <v>700</v>
      </c>
      <c r="AG8" s="50">
        <f t="shared" si="33"/>
        <v>2.6099999999999994</v>
      </c>
      <c r="AH8" s="50">
        <f t="shared" si="33"/>
        <v>0.01</v>
      </c>
      <c r="AI8" s="50">
        <f t="shared" si="33"/>
        <v>2.5999999999999996</v>
      </c>
      <c r="AJ8" s="50">
        <f t="shared" si="33"/>
        <v>0</v>
      </c>
      <c r="AK8" s="50">
        <f t="shared" si="33"/>
        <v>0</v>
      </c>
      <c r="AL8" s="50">
        <f t="shared" si="33"/>
        <v>42.05</v>
      </c>
      <c r="AM8" s="50">
        <f t="shared" si="33"/>
        <v>10.25</v>
      </c>
      <c r="AN8" s="35"/>
    </row>
    <row r="9" spans="1:40" s="36" customFormat="1" ht="9.75" customHeight="1">
      <c r="A9" s="3" t="s">
        <v>40</v>
      </c>
      <c r="B9" s="28" t="s">
        <v>19</v>
      </c>
      <c r="C9" s="6" t="s">
        <v>42</v>
      </c>
      <c r="D9" s="6"/>
      <c r="E9" s="7">
        <v>0</v>
      </c>
      <c r="F9" s="7">
        <f>IF(D9=0,E9,CONCATENATE(D9,";"," ",E9))</f>
        <v>0</v>
      </c>
      <c r="G9" s="8">
        <v>0</v>
      </c>
      <c r="H9" s="8">
        <v>6.25</v>
      </c>
      <c r="I9" s="8">
        <f>SUM(I10)</f>
        <v>6.25</v>
      </c>
      <c r="J9" s="8">
        <f t="shared" ref="J9:AM9" si="34">J10</f>
        <v>0</v>
      </c>
      <c r="K9" s="8">
        <f t="shared" si="34"/>
        <v>0</v>
      </c>
      <c r="L9" s="8">
        <f t="shared" si="34"/>
        <v>1.4</v>
      </c>
      <c r="M9" s="8">
        <f t="shared" si="34"/>
        <v>1.5</v>
      </c>
      <c r="N9" s="8">
        <f t="shared" si="34"/>
        <v>1</v>
      </c>
      <c r="O9" s="8">
        <f t="shared" si="34"/>
        <v>0</v>
      </c>
      <c r="P9" s="8">
        <f t="shared" si="34"/>
        <v>1.75</v>
      </c>
      <c r="Q9" s="8">
        <f t="shared" si="34"/>
        <v>0</v>
      </c>
      <c r="R9" s="8">
        <f t="shared" si="34"/>
        <v>0</v>
      </c>
      <c r="S9" s="8">
        <f t="shared" si="34"/>
        <v>0</v>
      </c>
      <c r="T9" s="8">
        <f t="shared" si="34"/>
        <v>0</v>
      </c>
      <c r="U9" s="8">
        <f t="shared" si="34"/>
        <v>0.1</v>
      </c>
      <c r="V9" s="8">
        <f t="shared" si="34"/>
        <v>0.5</v>
      </c>
      <c r="W9" s="8">
        <f t="shared" si="34"/>
        <v>0</v>
      </c>
      <c r="X9" s="8">
        <f t="shared" si="34"/>
        <v>0</v>
      </c>
      <c r="Y9" s="8">
        <f t="shared" si="34"/>
        <v>0</v>
      </c>
      <c r="Z9" s="8" t="str">
        <f t="shared" si="34"/>
        <v>QĐ số 3730/QD-UBND ngày 26/10/2016 của UBND tỉnh Quảng Nam phê duyệt chủ trương  đầu tư dự án</v>
      </c>
      <c r="AA9" s="8" t="str">
        <f t="shared" si="34"/>
        <v>Vốn ngân sách tỉnh</v>
      </c>
      <c r="AB9" s="8" t="str">
        <f t="shared" si="34"/>
        <v>UBND huyện Nông Sơn</v>
      </c>
      <c r="AC9" s="8" t="str">
        <f t="shared" si="34"/>
        <v>Tờ bản đồ số 15</v>
      </c>
      <c r="AD9" s="8" t="str">
        <f t="shared" si="34"/>
        <v>2017 ch/sang</v>
      </c>
      <c r="AE9" s="8">
        <f t="shared" si="34"/>
        <v>0</v>
      </c>
      <c r="AF9" s="8">
        <f t="shared" si="34"/>
        <v>0</v>
      </c>
      <c r="AG9" s="8">
        <f t="shared" si="34"/>
        <v>0</v>
      </c>
      <c r="AH9" s="8">
        <f t="shared" si="34"/>
        <v>0</v>
      </c>
      <c r="AI9" s="8">
        <f t="shared" si="34"/>
        <v>0</v>
      </c>
      <c r="AJ9" s="8">
        <f t="shared" si="34"/>
        <v>0</v>
      </c>
      <c r="AK9" s="8">
        <f t="shared" si="34"/>
        <v>0</v>
      </c>
      <c r="AL9" s="8">
        <f t="shared" si="34"/>
        <v>6.25</v>
      </c>
      <c r="AM9" s="8">
        <f t="shared" si="34"/>
        <v>0</v>
      </c>
      <c r="AN9" s="35"/>
    </row>
    <row r="10" spans="1:40" s="36" customFormat="1" ht="16.5" customHeight="1">
      <c r="A10" s="4" t="s">
        <v>19</v>
      </c>
      <c r="B10" s="9">
        <v>1</v>
      </c>
      <c r="C10" s="10" t="s">
        <v>43</v>
      </c>
      <c r="D10" s="11">
        <v>0</v>
      </c>
      <c r="E10" s="10" t="s">
        <v>44</v>
      </c>
      <c r="F10" s="10" t="str">
        <f t="shared" ref="F10:F74" si="35">IF(D10=0,E10,CONCATENATE(D10,";"," ",E10))</f>
        <v>Quế Trung</v>
      </c>
      <c r="G10" s="22">
        <v>0</v>
      </c>
      <c r="H10" s="12">
        <v>6.25</v>
      </c>
      <c r="I10" s="12">
        <v>6.25</v>
      </c>
      <c r="J10" s="12">
        <v>0</v>
      </c>
      <c r="K10" s="12">
        <v>0</v>
      </c>
      <c r="L10" s="12">
        <v>1.4</v>
      </c>
      <c r="M10" s="12">
        <v>1.5</v>
      </c>
      <c r="N10" s="12">
        <v>1</v>
      </c>
      <c r="O10" s="12">
        <v>0</v>
      </c>
      <c r="P10" s="12">
        <v>1.75</v>
      </c>
      <c r="Q10" s="12">
        <v>0</v>
      </c>
      <c r="R10" s="12">
        <v>0</v>
      </c>
      <c r="S10" s="12">
        <v>0</v>
      </c>
      <c r="T10" s="12">
        <v>0</v>
      </c>
      <c r="U10" s="12">
        <v>0.1</v>
      </c>
      <c r="V10" s="12">
        <v>0.5</v>
      </c>
      <c r="W10" s="12">
        <v>0</v>
      </c>
      <c r="X10" s="12">
        <v>0</v>
      </c>
      <c r="Y10" s="12">
        <v>0</v>
      </c>
      <c r="Z10" s="22" t="s">
        <v>45</v>
      </c>
      <c r="AA10" s="22" t="s">
        <v>46</v>
      </c>
      <c r="AB10" s="22" t="s">
        <v>47</v>
      </c>
      <c r="AC10" s="22" t="s">
        <v>48</v>
      </c>
      <c r="AD10" s="22" t="s">
        <v>49</v>
      </c>
      <c r="AE10" s="64"/>
      <c r="AF10" s="62"/>
      <c r="AG10" s="62"/>
      <c r="AH10" s="62"/>
      <c r="AI10" s="62"/>
      <c r="AJ10" s="62"/>
      <c r="AK10" s="62"/>
      <c r="AL10" s="12">
        <v>6.25</v>
      </c>
      <c r="AM10" s="64"/>
      <c r="AN10" s="35" t="s">
        <v>240</v>
      </c>
    </row>
    <row r="11" spans="1:40" s="36" customFormat="1" ht="15" customHeight="1">
      <c r="A11" s="3" t="s">
        <v>40</v>
      </c>
      <c r="B11" s="28" t="s">
        <v>22</v>
      </c>
      <c r="C11" s="6" t="s">
        <v>50</v>
      </c>
      <c r="D11" s="6"/>
      <c r="E11" s="7">
        <v>0</v>
      </c>
      <c r="F11" s="7">
        <f t="shared" si="35"/>
        <v>0</v>
      </c>
      <c r="G11" s="8">
        <v>0</v>
      </c>
      <c r="H11" s="8">
        <v>33.980000000000004</v>
      </c>
      <c r="I11" s="8">
        <f>SUM(I12:I22)</f>
        <v>33.980000000000004</v>
      </c>
      <c r="J11" s="8">
        <f t="shared" ref="J11:AM11" si="36">SUM(J12:J22)</f>
        <v>0</v>
      </c>
      <c r="K11" s="8">
        <f t="shared" si="36"/>
        <v>0</v>
      </c>
      <c r="L11" s="8">
        <f t="shared" si="36"/>
        <v>4.8999999999999995</v>
      </c>
      <c r="M11" s="8">
        <f t="shared" si="36"/>
        <v>5.94</v>
      </c>
      <c r="N11" s="8">
        <f t="shared" si="36"/>
        <v>6.29</v>
      </c>
      <c r="O11" s="8">
        <f t="shared" si="36"/>
        <v>0</v>
      </c>
      <c r="P11" s="8">
        <f t="shared" si="36"/>
        <v>13.85</v>
      </c>
      <c r="Q11" s="8">
        <f t="shared" si="36"/>
        <v>0</v>
      </c>
      <c r="R11" s="8">
        <f t="shared" si="36"/>
        <v>0</v>
      </c>
      <c r="S11" s="8">
        <f t="shared" si="36"/>
        <v>0</v>
      </c>
      <c r="T11" s="8">
        <f t="shared" si="36"/>
        <v>0</v>
      </c>
      <c r="U11" s="8">
        <f t="shared" si="36"/>
        <v>2.2999999999999998</v>
      </c>
      <c r="V11" s="8">
        <f t="shared" si="36"/>
        <v>0</v>
      </c>
      <c r="W11" s="8">
        <f t="shared" si="36"/>
        <v>0.2</v>
      </c>
      <c r="X11" s="8">
        <f t="shared" si="36"/>
        <v>0.5</v>
      </c>
      <c r="Y11" s="8">
        <f t="shared" si="36"/>
        <v>0</v>
      </c>
      <c r="Z11" s="8">
        <f t="shared" si="36"/>
        <v>0</v>
      </c>
      <c r="AA11" s="8">
        <f t="shared" si="36"/>
        <v>0</v>
      </c>
      <c r="AB11" s="8">
        <f t="shared" si="36"/>
        <v>0</v>
      </c>
      <c r="AC11" s="8">
        <f t="shared" si="36"/>
        <v>0</v>
      </c>
      <c r="AD11" s="8">
        <f t="shared" si="36"/>
        <v>0</v>
      </c>
      <c r="AE11" s="8">
        <f t="shared" si="36"/>
        <v>5.14</v>
      </c>
      <c r="AF11" s="8">
        <f t="shared" si="36"/>
        <v>200</v>
      </c>
      <c r="AG11" s="8">
        <f t="shared" si="36"/>
        <v>2</v>
      </c>
      <c r="AH11" s="8">
        <f t="shared" si="36"/>
        <v>0</v>
      </c>
      <c r="AI11" s="8">
        <f t="shared" si="36"/>
        <v>2</v>
      </c>
      <c r="AJ11" s="8">
        <f t="shared" si="36"/>
        <v>0</v>
      </c>
      <c r="AK11" s="8">
        <f t="shared" si="36"/>
        <v>0</v>
      </c>
      <c r="AL11" s="8">
        <f t="shared" si="36"/>
        <v>23.04</v>
      </c>
      <c r="AM11" s="8">
        <f t="shared" si="36"/>
        <v>5.8000000000000007</v>
      </c>
      <c r="AN11" s="35"/>
    </row>
    <row r="12" spans="1:40" s="36" customFormat="1" ht="19.5" customHeight="1">
      <c r="A12" s="4" t="s">
        <v>22</v>
      </c>
      <c r="B12" s="9">
        <f>MAX($B$10:B11)+1</f>
        <v>2</v>
      </c>
      <c r="C12" s="10" t="s">
        <v>51</v>
      </c>
      <c r="D12" s="11">
        <v>0</v>
      </c>
      <c r="E12" s="10" t="s">
        <v>44</v>
      </c>
      <c r="F12" s="10" t="str">
        <f t="shared" si="35"/>
        <v>Quế Trung</v>
      </c>
      <c r="G12" s="22">
        <v>0</v>
      </c>
      <c r="H12" s="12">
        <v>3.24</v>
      </c>
      <c r="I12" s="12">
        <v>3.24</v>
      </c>
      <c r="J12" s="12">
        <v>0</v>
      </c>
      <c r="K12" s="12">
        <v>0</v>
      </c>
      <c r="L12" s="12">
        <v>0.6</v>
      </c>
      <c r="M12" s="12">
        <v>0.44</v>
      </c>
      <c r="N12" s="12">
        <v>1</v>
      </c>
      <c r="O12" s="12">
        <v>0</v>
      </c>
      <c r="P12" s="12">
        <v>0.7</v>
      </c>
      <c r="Q12" s="12">
        <v>0</v>
      </c>
      <c r="R12" s="12">
        <v>0</v>
      </c>
      <c r="S12" s="12">
        <v>0</v>
      </c>
      <c r="T12" s="12">
        <v>0</v>
      </c>
      <c r="U12" s="12">
        <v>0.5</v>
      </c>
      <c r="V12" s="12">
        <v>0</v>
      </c>
      <c r="W12" s="12">
        <v>0</v>
      </c>
      <c r="X12" s="12">
        <v>0</v>
      </c>
      <c r="Y12" s="12">
        <v>0</v>
      </c>
      <c r="Z12" s="22" t="s">
        <v>52</v>
      </c>
      <c r="AA12" s="22" t="s">
        <v>46</v>
      </c>
      <c r="AB12" s="22" t="s">
        <v>47</v>
      </c>
      <c r="AC12" s="22" t="s">
        <v>53</v>
      </c>
      <c r="AD12" s="22" t="s">
        <v>49</v>
      </c>
      <c r="AE12" s="64"/>
      <c r="AF12" s="62"/>
      <c r="AG12" s="62"/>
      <c r="AH12" s="62"/>
      <c r="AI12" s="62"/>
      <c r="AJ12" s="62"/>
      <c r="AK12" s="62"/>
      <c r="AL12" s="12">
        <v>3.24</v>
      </c>
      <c r="AM12" s="64"/>
      <c r="AN12" s="35"/>
    </row>
    <row r="13" spans="1:40" s="36" customFormat="1" ht="15" customHeight="1">
      <c r="A13" s="4" t="s">
        <v>22</v>
      </c>
      <c r="B13" s="9">
        <f>MAX($B$10:B12)+1</f>
        <v>3</v>
      </c>
      <c r="C13" s="10" t="s">
        <v>54</v>
      </c>
      <c r="D13" s="11">
        <v>0</v>
      </c>
      <c r="E13" s="10" t="s">
        <v>44</v>
      </c>
      <c r="F13" s="10" t="str">
        <f t="shared" si="35"/>
        <v>Quế Trung</v>
      </c>
      <c r="G13" s="22">
        <v>0</v>
      </c>
      <c r="H13" s="12">
        <v>2.4000000000000004</v>
      </c>
      <c r="I13" s="12">
        <v>2.4000000000000004</v>
      </c>
      <c r="J13" s="12">
        <v>0</v>
      </c>
      <c r="K13" s="12">
        <v>0</v>
      </c>
      <c r="L13" s="12">
        <v>0.4</v>
      </c>
      <c r="M13" s="12">
        <v>0.4</v>
      </c>
      <c r="N13" s="12">
        <v>0.8</v>
      </c>
      <c r="O13" s="12">
        <v>0</v>
      </c>
      <c r="P13" s="12">
        <v>0.3</v>
      </c>
      <c r="Q13" s="12">
        <v>0</v>
      </c>
      <c r="R13" s="12">
        <v>0</v>
      </c>
      <c r="S13" s="12">
        <v>0</v>
      </c>
      <c r="T13" s="12">
        <v>0</v>
      </c>
      <c r="U13" s="12">
        <v>0.5</v>
      </c>
      <c r="V13" s="12">
        <v>0</v>
      </c>
      <c r="W13" s="12">
        <v>0</v>
      </c>
      <c r="X13" s="12">
        <v>0</v>
      </c>
      <c r="Y13" s="12">
        <v>0</v>
      </c>
      <c r="Z13" s="22" t="s">
        <v>55</v>
      </c>
      <c r="AA13" s="22" t="s">
        <v>56</v>
      </c>
      <c r="AB13" s="22" t="s">
        <v>47</v>
      </c>
      <c r="AC13" s="22" t="s">
        <v>57</v>
      </c>
      <c r="AD13" s="22" t="s">
        <v>49</v>
      </c>
      <c r="AE13" s="64"/>
      <c r="AF13" s="62"/>
      <c r="AG13" s="62"/>
      <c r="AH13" s="62"/>
      <c r="AI13" s="62"/>
      <c r="AJ13" s="62"/>
      <c r="AK13" s="62"/>
      <c r="AL13" s="65"/>
      <c r="AM13" s="12">
        <v>2.4000000000000004</v>
      </c>
      <c r="AN13" s="35"/>
    </row>
    <row r="14" spans="1:40" s="36" customFormat="1" ht="15" customHeight="1">
      <c r="A14" s="4" t="s">
        <v>22</v>
      </c>
      <c r="B14" s="9">
        <f>MAX($B$10:B13)+1</f>
        <v>4</v>
      </c>
      <c r="C14" s="10" t="s">
        <v>58</v>
      </c>
      <c r="D14" s="11">
        <v>0</v>
      </c>
      <c r="E14" s="10" t="s">
        <v>44</v>
      </c>
      <c r="F14" s="10" t="str">
        <f t="shared" si="35"/>
        <v>Quế Trung</v>
      </c>
      <c r="G14" s="22">
        <v>0</v>
      </c>
      <c r="H14" s="12">
        <v>1.65</v>
      </c>
      <c r="I14" s="12">
        <v>1.65</v>
      </c>
      <c r="J14" s="12">
        <v>0</v>
      </c>
      <c r="K14" s="12">
        <v>0</v>
      </c>
      <c r="L14" s="12">
        <v>0</v>
      </c>
      <c r="M14" s="12">
        <v>1</v>
      </c>
      <c r="N14" s="12">
        <v>0.25</v>
      </c>
      <c r="O14" s="12">
        <v>0</v>
      </c>
      <c r="P14" s="12">
        <v>0</v>
      </c>
      <c r="Q14" s="12">
        <v>0</v>
      </c>
      <c r="R14" s="12">
        <v>0</v>
      </c>
      <c r="S14" s="12">
        <v>0</v>
      </c>
      <c r="T14" s="12">
        <v>0</v>
      </c>
      <c r="U14" s="12">
        <v>0.4</v>
      </c>
      <c r="V14" s="12">
        <v>0</v>
      </c>
      <c r="W14" s="12">
        <v>0</v>
      </c>
      <c r="X14" s="12">
        <v>0</v>
      </c>
      <c r="Y14" s="12">
        <v>0</v>
      </c>
      <c r="Z14" s="22" t="s">
        <v>59</v>
      </c>
      <c r="AA14" s="22" t="s">
        <v>60</v>
      </c>
      <c r="AB14" s="22" t="s">
        <v>47</v>
      </c>
      <c r="AC14" s="22" t="s">
        <v>48</v>
      </c>
      <c r="AD14" s="22" t="s">
        <v>49</v>
      </c>
      <c r="AE14" s="64"/>
      <c r="AF14" s="62"/>
      <c r="AG14" s="62"/>
      <c r="AH14" s="62"/>
      <c r="AI14" s="62"/>
      <c r="AJ14" s="62"/>
      <c r="AK14" s="62"/>
      <c r="AL14" s="12">
        <v>1.65</v>
      </c>
      <c r="AM14" s="64"/>
      <c r="AN14" s="35"/>
    </row>
    <row r="15" spans="1:40" s="36" customFormat="1" ht="15" customHeight="1">
      <c r="A15" s="4" t="s">
        <v>22</v>
      </c>
      <c r="B15" s="9">
        <f>MAX($B$10:B14)+1</f>
        <v>5</v>
      </c>
      <c r="C15" s="10" t="s">
        <v>61</v>
      </c>
      <c r="D15" s="11">
        <v>0</v>
      </c>
      <c r="E15" s="10" t="s">
        <v>44</v>
      </c>
      <c r="F15" s="10" t="str">
        <f t="shared" si="35"/>
        <v>Quế Trung</v>
      </c>
      <c r="G15" s="22">
        <v>0</v>
      </c>
      <c r="H15" s="12">
        <v>1.9</v>
      </c>
      <c r="I15" s="12">
        <v>1.9</v>
      </c>
      <c r="J15" s="12">
        <v>0</v>
      </c>
      <c r="K15" s="12">
        <v>0</v>
      </c>
      <c r="L15" s="12">
        <v>0</v>
      </c>
      <c r="M15" s="12">
        <v>0.9</v>
      </c>
      <c r="N15" s="12">
        <v>0.6</v>
      </c>
      <c r="O15" s="12">
        <v>0</v>
      </c>
      <c r="P15" s="12">
        <v>0</v>
      </c>
      <c r="Q15" s="12">
        <v>0</v>
      </c>
      <c r="R15" s="12">
        <v>0</v>
      </c>
      <c r="S15" s="12">
        <v>0</v>
      </c>
      <c r="T15" s="12">
        <v>0</v>
      </c>
      <c r="U15" s="12">
        <v>0.4</v>
      </c>
      <c r="V15" s="12">
        <v>0</v>
      </c>
      <c r="W15" s="12">
        <v>0</v>
      </c>
      <c r="X15" s="12">
        <v>0</v>
      </c>
      <c r="Y15" s="12">
        <v>0</v>
      </c>
      <c r="Z15" s="22" t="s">
        <v>59</v>
      </c>
      <c r="AA15" s="22" t="s">
        <v>60</v>
      </c>
      <c r="AB15" s="22" t="s">
        <v>47</v>
      </c>
      <c r="AC15" s="22" t="s">
        <v>62</v>
      </c>
      <c r="AD15" s="22" t="s">
        <v>49</v>
      </c>
      <c r="AE15" s="64"/>
      <c r="AF15" s="62"/>
      <c r="AG15" s="62"/>
      <c r="AH15" s="62"/>
      <c r="AI15" s="62"/>
      <c r="AJ15" s="62"/>
      <c r="AK15" s="62"/>
      <c r="AL15" s="65"/>
      <c r="AM15" s="12">
        <v>1.9</v>
      </c>
      <c r="AN15" s="35"/>
    </row>
    <row r="16" spans="1:40" s="36" customFormat="1" ht="15" customHeight="1">
      <c r="A16" s="4" t="s">
        <v>22</v>
      </c>
      <c r="B16" s="9">
        <f>MAX($B$10:B15)+1</f>
        <v>6</v>
      </c>
      <c r="C16" s="10" t="s">
        <v>63</v>
      </c>
      <c r="D16" s="11">
        <v>0</v>
      </c>
      <c r="E16" s="10" t="s">
        <v>44</v>
      </c>
      <c r="F16" s="10" t="str">
        <f t="shared" si="35"/>
        <v>Quế Trung</v>
      </c>
      <c r="G16" s="22">
        <v>0</v>
      </c>
      <c r="H16" s="12">
        <v>6.8000000000000007</v>
      </c>
      <c r="I16" s="12">
        <v>6.8000000000000007</v>
      </c>
      <c r="J16" s="12">
        <v>0</v>
      </c>
      <c r="K16" s="12">
        <v>0</v>
      </c>
      <c r="L16" s="12">
        <v>0.5</v>
      </c>
      <c r="M16" s="12">
        <v>0.6</v>
      </c>
      <c r="N16" s="12">
        <v>1</v>
      </c>
      <c r="O16" s="12">
        <v>0</v>
      </c>
      <c r="P16" s="12">
        <v>4.2</v>
      </c>
      <c r="Q16" s="12">
        <v>0</v>
      </c>
      <c r="R16" s="12">
        <v>0</v>
      </c>
      <c r="S16" s="12">
        <v>0</v>
      </c>
      <c r="T16" s="12">
        <v>0</v>
      </c>
      <c r="U16" s="12">
        <v>0.5</v>
      </c>
      <c r="V16" s="12">
        <v>0</v>
      </c>
      <c r="W16" s="12">
        <v>0</v>
      </c>
      <c r="X16" s="12">
        <v>0</v>
      </c>
      <c r="Y16" s="12">
        <v>0</v>
      </c>
      <c r="Z16" s="22" t="s">
        <v>64</v>
      </c>
      <c r="AA16" s="22" t="s">
        <v>46</v>
      </c>
      <c r="AB16" s="22" t="s">
        <v>47</v>
      </c>
      <c r="AC16" s="22" t="s">
        <v>53</v>
      </c>
      <c r="AD16" s="22" t="s">
        <v>49</v>
      </c>
      <c r="AE16" s="64"/>
      <c r="AF16" s="62"/>
      <c r="AG16" s="62"/>
      <c r="AH16" s="62"/>
      <c r="AI16" s="62"/>
      <c r="AJ16" s="62"/>
      <c r="AK16" s="62"/>
      <c r="AL16" s="12">
        <v>6.8000000000000007</v>
      </c>
      <c r="AM16" s="64"/>
      <c r="AN16" s="35" t="s">
        <v>241</v>
      </c>
    </row>
    <row r="17" spans="1:40" s="36" customFormat="1" ht="15" customHeight="1">
      <c r="A17" s="4" t="s">
        <v>22</v>
      </c>
      <c r="B17" s="9">
        <f>MAX($B$10:B16)+1</f>
        <v>7</v>
      </c>
      <c r="C17" s="10" t="s">
        <v>227</v>
      </c>
      <c r="D17" s="11">
        <v>0</v>
      </c>
      <c r="E17" s="10" t="s">
        <v>65</v>
      </c>
      <c r="F17" s="10" t="str">
        <f t="shared" si="35"/>
        <v>Quế Ninh</v>
      </c>
      <c r="G17" s="22">
        <v>0</v>
      </c>
      <c r="H17" s="12">
        <v>2.7</v>
      </c>
      <c r="I17" s="12">
        <v>2.7</v>
      </c>
      <c r="J17" s="12">
        <v>0</v>
      </c>
      <c r="K17" s="12">
        <v>0</v>
      </c>
      <c r="L17" s="12">
        <v>0.4</v>
      </c>
      <c r="M17" s="12">
        <v>0.8</v>
      </c>
      <c r="N17" s="12">
        <v>0.5</v>
      </c>
      <c r="O17" s="12">
        <v>0</v>
      </c>
      <c r="P17" s="12">
        <v>0.5</v>
      </c>
      <c r="Q17" s="12">
        <v>0</v>
      </c>
      <c r="R17" s="12">
        <v>0</v>
      </c>
      <c r="S17" s="12">
        <v>0</v>
      </c>
      <c r="T17" s="12">
        <v>0</v>
      </c>
      <c r="U17" s="12">
        <v>0</v>
      </c>
      <c r="V17" s="12">
        <v>0</v>
      </c>
      <c r="W17" s="12">
        <v>0.2</v>
      </c>
      <c r="X17" s="12">
        <v>0.3</v>
      </c>
      <c r="Y17" s="12">
        <v>0</v>
      </c>
      <c r="Z17" s="22" t="s">
        <v>52</v>
      </c>
      <c r="AA17" s="22" t="s">
        <v>60</v>
      </c>
      <c r="AB17" s="22" t="s">
        <v>47</v>
      </c>
      <c r="AC17" s="22" t="s">
        <v>66</v>
      </c>
      <c r="AD17" s="22" t="s">
        <v>49</v>
      </c>
      <c r="AE17" s="64"/>
      <c r="AF17" s="62"/>
      <c r="AG17" s="62"/>
      <c r="AH17" s="62"/>
      <c r="AI17" s="62"/>
      <c r="AJ17" s="62"/>
      <c r="AK17" s="62"/>
      <c r="AL17" s="12">
        <v>2.7</v>
      </c>
      <c r="AM17" s="64"/>
      <c r="AN17" s="35"/>
    </row>
    <row r="18" spans="1:40" s="36" customFormat="1" ht="15" customHeight="1">
      <c r="A18" s="4" t="s">
        <v>22</v>
      </c>
      <c r="B18" s="9">
        <f>MAX($B$10:B17)+1</f>
        <v>8</v>
      </c>
      <c r="C18" s="10" t="s">
        <v>67</v>
      </c>
      <c r="D18" s="11">
        <v>0</v>
      </c>
      <c r="E18" s="10" t="s">
        <v>65</v>
      </c>
      <c r="F18" s="10" t="str">
        <f t="shared" si="35"/>
        <v>Quế Ninh</v>
      </c>
      <c r="G18" s="22">
        <v>0</v>
      </c>
      <c r="H18" s="12">
        <v>0.14000000000000001</v>
      </c>
      <c r="I18" s="12">
        <v>0.14000000000000001</v>
      </c>
      <c r="J18" s="12">
        <v>0</v>
      </c>
      <c r="K18" s="12">
        <v>0</v>
      </c>
      <c r="L18" s="12">
        <v>0</v>
      </c>
      <c r="M18" s="12">
        <v>0</v>
      </c>
      <c r="N18" s="12">
        <v>0.14000000000000001</v>
      </c>
      <c r="O18" s="12">
        <v>0</v>
      </c>
      <c r="P18" s="12">
        <v>0</v>
      </c>
      <c r="Q18" s="12">
        <v>0</v>
      </c>
      <c r="R18" s="12">
        <v>0</v>
      </c>
      <c r="S18" s="12">
        <v>0</v>
      </c>
      <c r="T18" s="12">
        <v>0</v>
      </c>
      <c r="U18" s="12">
        <v>0</v>
      </c>
      <c r="V18" s="12">
        <v>0</v>
      </c>
      <c r="W18" s="12">
        <v>0</v>
      </c>
      <c r="X18" s="12">
        <v>0</v>
      </c>
      <c r="Y18" s="12">
        <v>0</v>
      </c>
      <c r="Z18" s="22" t="s">
        <v>52</v>
      </c>
      <c r="AA18" s="22" t="s">
        <v>60</v>
      </c>
      <c r="AB18" s="22" t="s">
        <v>68</v>
      </c>
      <c r="AC18" s="22" t="s">
        <v>69</v>
      </c>
      <c r="AD18" s="22" t="s">
        <v>49</v>
      </c>
      <c r="AE18" s="12">
        <v>0.14000000000000001</v>
      </c>
      <c r="AF18" s="62">
        <f>AE18/I18*100</f>
        <v>100</v>
      </c>
      <c r="AG18" s="62">
        <f>SUM(AH18:AK18)</f>
        <v>0</v>
      </c>
      <c r="AH18" s="62">
        <f>J18</f>
        <v>0</v>
      </c>
      <c r="AI18" s="62">
        <f>L18</f>
        <v>0</v>
      </c>
      <c r="AJ18" s="62">
        <f>O18</f>
        <v>0</v>
      </c>
      <c r="AK18" s="62"/>
      <c r="AL18" s="65"/>
      <c r="AM18" s="64"/>
      <c r="AN18" s="35"/>
    </row>
    <row r="19" spans="1:40" s="36" customFormat="1" ht="15" customHeight="1">
      <c r="A19" s="4" t="s">
        <v>22</v>
      </c>
      <c r="B19" s="9">
        <f>MAX($B$10:B18)+1</f>
        <v>9</v>
      </c>
      <c r="C19" s="10" t="s">
        <v>228</v>
      </c>
      <c r="D19" s="11">
        <v>0</v>
      </c>
      <c r="E19" s="10" t="s">
        <v>44</v>
      </c>
      <c r="F19" s="10" t="str">
        <f t="shared" si="35"/>
        <v>Quế Trung</v>
      </c>
      <c r="G19" s="22">
        <v>0</v>
      </c>
      <c r="H19" s="12">
        <v>5</v>
      </c>
      <c r="I19" s="12">
        <v>5</v>
      </c>
      <c r="J19" s="12">
        <v>0</v>
      </c>
      <c r="K19" s="12">
        <v>0</v>
      </c>
      <c r="L19" s="12">
        <v>2</v>
      </c>
      <c r="M19" s="12">
        <v>1</v>
      </c>
      <c r="N19" s="12">
        <v>1</v>
      </c>
      <c r="O19" s="12">
        <v>0</v>
      </c>
      <c r="P19" s="12">
        <v>1</v>
      </c>
      <c r="Q19" s="12">
        <v>0</v>
      </c>
      <c r="R19" s="12">
        <v>0</v>
      </c>
      <c r="S19" s="12">
        <v>0</v>
      </c>
      <c r="T19" s="12">
        <v>0</v>
      </c>
      <c r="U19" s="12">
        <v>0</v>
      </c>
      <c r="V19" s="12">
        <v>0</v>
      </c>
      <c r="W19" s="12">
        <v>0</v>
      </c>
      <c r="X19" s="12">
        <v>0</v>
      </c>
      <c r="Y19" s="12">
        <v>0</v>
      </c>
      <c r="Z19" s="22" t="s">
        <v>64</v>
      </c>
      <c r="AA19" s="22" t="s">
        <v>70</v>
      </c>
      <c r="AB19" s="22" t="s">
        <v>47</v>
      </c>
      <c r="AC19" s="22" t="s">
        <v>53</v>
      </c>
      <c r="AD19" s="22" t="s">
        <v>49</v>
      </c>
      <c r="AE19" s="12">
        <v>5</v>
      </c>
      <c r="AF19" s="62">
        <f>AE19/I19*100</f>
        <v>100</v>
      </c>
      <c r="AG19" s="62">
        <f>SUM(AH19:AK19)</f>
        <v>2</v>
      </c>
      <c r="AH19" s="62">
        <f>J19</f>
        <v>0</v>
      </c>
      <c r="AI19" s="62">
        <f>L19</f>
        <v>2</v>
      </c>
      <c r="AJ19" s="62">
        <f>O19</f>
        <v>0</v>
      </c>
      <c r="AK19" s="62"/>
      <c r="AL19" s="65"/>
      <c r="AM19" s="64"/>
      <c r="AN19" s="35"/>
    </row>
    <row r="20" spans="1:40" s="36" customFormat="1" ht="15" customHeight="1">
      <c r="A20" s="4" t="s">
        <v>22</v>
      </c>
      <c r="B20" s="9">
        <f>MAX($B$10:B19)+1</f>
        <v>10</v>
      </c>
      <c r="C20" s="10" t="s">
        <v>71</v>
      </c>
      <c r="D20" s="11">
        <v>0</v>
      </c>
      <c r="E20" s="10" t="s">
        <v>44</v>
      </c>
      <c r="F20" s="10" t="str">
        <f t="shared" si="35"/>
        <v>Quế Trung</v>
      </c>
      <c r="G20" s="22">
        <v>0</v>
      </c>
      <c r="H20" s="12">
        <v>1.5</v>
      </c>
      <c r="I20" s="12">
        <v>1.5</v>
      </c>
      <c r="J20" s="12">
        <v>0</v>
      </c>
      <c r="K20" s="12">
        <v>0</v>
      </c>
      <c r="L20" s="12">
        <v>0</v>
      </c>
      <c r="M20" s="12">
        <v>0.2</v>
      </c>
      <c r="N20" s="12">
        <v>0</v>
      </c>
      <c r="O20" s="12">
        <v>0</v>
      </c>
      <c r="P20" s="12">
        <v>1.3</v>
      </c>
      <c r="Q20" s="12">
        <v>0</v>
      </c>
      <c r="R20" s="12">
        <v>0</v>
      </c>
      <c r="S20" s="12">
        <v>0</v>
      </c>
      <c r="T20" s="12">
        <v>0</v>
      </c>
      <c r="U20" s="12">
        <v>0</v>
      </c>
      <c r="V20" s="12">
        <v>0</v>
      </c>
      <c r="W20" s="12">
        <v>0</v>
      </c>
      <c r="X20" s="12">
        <v>0</v>
      </c>
      <c r="Y20" s="12">
        <v>0</v>
      </c>
      <c r="Z20" s="22" t="s">
        <v>52</v>
      </c>
      <c r="AA20" s="22" t="s">
        <v>56</v>
      </c>
      <c r="AB20" s="22" t="s">
        <v>47</v>
      </c>
      <c r="AC20" s="22" t="s">
        <v>72</v>
      </c>
      <c r="AD20" s="22" t="s">
        <v>49</v>
      </c>
      <c r="AE20" s="64"/>
      <c r="AF20" s="62"/>
      <c r="AG20" s="62"/>
      <c r="AH20" s="62"/>
      <c r="AI20" s="62"/>
      <c r="AJ20" s="62"/>
      <c r="AK20" s="62"/>
      <c r="AL20" s="65"/>
      <c r="AM20" s="12">
        <v>1.5</v>
      </c>
      <c r="AN20" s="35"/>
    </row>
    <row r="21" spans="1:40" s="36" customFormat="1" ht="15" customHeight="1">
      <c r="A21" s="4" t="s">
        <v>22</v>
      </c>
      <c r="B21" s="9">
        <f>MAX($B$10:B20)+1</f>
        <v>11</v>
      </c>
      <c r="C21" s="10" t="s">
        <v>73</v>
      </c>
      <c r="D21" s="11">
        <v>0</v>
      </c>
      <c r="E21" s="10" t="s">
        <v>74</v>
      </c>
      <c r="F21" s="10" t="str">
        <f t="shared" si="35"/>
        <v>thôn Mậu Long xã Quế Ninh; thôn Đông An xã Quế Phước</v>
      </c>
      <c r="G21" s="22">
        <v>0</v>
      </c>
      <c r="H21" s="12">
        <v>5.5</v>
      </c>
      <c r="I21" s="12">
        <v>5.5</v>
      </c>
      <c r="J21" s="12">
        <v>0</v>
      </c>
      <c r="K21" s="12">
        <v>0</v>
      </c>
      <c r="L21" s="12">
        <v>0.65</v>
      </c>
      <c r="M21" s="12">
        <v>0</v>
      </c>
      <c r="N21" s="12">
        <v>0.2</v>
      </c>
      <c r="O21" s="12">
        <v>0</v>
      </c>
      <c r="P21" s="12">
        <v>4.6500000000000004</v>
      </c>
      <c r="Q21" s="12">
        <v>0</v>
      </c>
      <c r="R21" s="12">
        <v>0</v>
      </c>
      <c r="S21" s="12">
        <v>0</v>
      </c>
      <c r="T21" s="12">
        <v>0</v>
      </c>
      <c r="U21" s="12">
        <v>0</v>
      </c>
      <c r="V21" s="12">
        <v>0</v>
      </c>
      <c r="W21" s="12">
        <v>0</v>
      </c>
      <c r="X21" s="12">
        <v>0</v>
      </c>
      <c r="Y21" s="12">
        <v>0</v>
      </c>
      <c r="Z21" s="22" t="s">
        <v>75</v>
      </c>
      <c r="AA21" s="22" t="s">
        <v>76</v>
      </c>
      <c r="AB21" s="22" t="s">
        <v>47</v>
      </c>
      <c r="AC21" s="22" t="s">
        <v>77</v>
      </c>
      <c r="AD21" s="22" t="s">
        <v>78</v>
      </c>
      <c r="AE21" s="64"/>
      <c r="AF21" s="62"/>
      <c r="AG21" s="62"/>
      <c r="AH21" s="62"/>
      <c r="AI21" s="62"/>
      <c r="AJ21" s="62"/>
      <c r="AK21" s="62"/>
      <c r="AL21" s="12">
        <v>5.5</v>
      </c>
      <c r="AM21" s="64"/>
      <c r="AN21" s="35" t="s">
        <v>242</v>
      </c>
    </row>
    <row r="22" spans="1:40" s="36" customFormat="1" ht="15" customHeight="1">
      <c r="A22" s="4" t="s">
        <v>22</v>
      </c>
      <c r="B22" s="9">
        <f>MAX($B$10:B21)+1</f>
        <v>12</v>
      </c>
      <c r="C22" s="10" t="s">
        <v>79</v>
      </c>
      <c r="D22" s="11" t="s">
        <v>80</v>
      </c>
      <c r="E22" s="10" t="s">
        <v>44</v>
      </c>
      <c r="F22" s="10" t="str">
        <f t="shared" si="35"/>
        <v>thôn Đại Bình; Quế Trung</v>
      </c>
      <c r="G22" s="22">
        <v>0</v>
      </c>
      <c r="H22" s="12">
        <v>3.15</v>
      </c>
      <c r="I22" s="12">
        <v>3.15</v>
      </c>
      <c r="J22" s="12">
        <v>0</v>
      </c>
      <c r="K22" s="12">
        <v>0</v>
      </c>
      <c r="L22" s="12">
        <v>0.35</v>
      </c>
      <c r="M22" s="12">
        <v>0.6</v>
      </c>
      <c r="N22" s="12">
        <v>0.8</v>
      </c>
      <c r="O22" s="12">
        <v>0</v>
      </c>
      <c r="P22" s="12">
        <v>1.2</v>
      </c>
      <c r="Q22" s="12">
        <v>0</v>
      </c>
      <c r="R22" s="12">
        <v>0</v>
      </c>
      <c r="S22" s="12">
        <v>0</v>
      </c>
      <c r="T22" s="12">
        <v>0</v>
      </c>
      <c r="U22" s="12">
        <v>0</v>
      </c>
      <c r="V22" s="12">
        <v>0</v>
      </c>
      <c r="W22" s="12">
        <v>0</v>
      </c>
      <c r="X22" s="12">
        <v>0.2</v>
      </c>
      <c r="Y22" s="12">
        <v>0</v>
      </c>
      <c r="Z22" s="22" t="s">
        <v>81</v>
      </c>
      <c r="AA22" s="22" t="s">
        <v>82</v>
      </c>
      <c r="AB22" s="22" t="s">
        <v>47</v>
      </c>
      <c r="AC22" s="22" t="s">
        <v>83</v>
      </c>
      <c r="AD22" s="22" t="s">
        <v>78</v>
      </c>
      <c r="AE22" s="64"/>
      <c r="AF22" s="62"/>
      <c r="AG22" s="62"/>
      <c r="AH22" s="62"/>
      <c r="AI22" s="62"/>
      <c r="AJ22" s="62"/>
      <c r="AK22" s="62"/>
      <c r="AL22" s="12">
        <v>3.15</v>
      </c>
      <c r="AM22" s="64"/>
      <c r="AN22" s="35" t="s">
        <v>242</v>
      </c>
    </row>
    <row r="23" spans="1:40" s="36" customFormat="1" ht="15" customHeight="1">
      <c r="A23" s="3" t="s">
        <v>40</v>
      </c>
      <c r="B23" s="28" t="s">
        <v>23</v>
      </c>
      <c r="C23" s="6" t="s">
        <v>84</v>
      </c>
      <c r="D23" s="6"/>
      <c r="E23" s="7">
        <v>0</v>
      </c>
      <c r="F23" s="7">
        <f t="shared" si="35"/>
        <v>0</v>
      </c>
      <c r="G23" s="8">
        <v>0</v>
      </c>
      <c r="H23" s="8">
        <v>1.2</v>
      </c>
      <c r="I23" s="8">
        <f>SUM(I24)</f>
        <v>1.2</v>
      </c>
      <c r="J23" s="8">
        <f t="shared" ref="J23:AM23" si="37">SUM(J24)</f>
        <v>0</v>
      </c>
      <c r="K23" s="8">
        <f t="shared" si="37"/>
        <v>0</v>
      </c>
      <c r="L23" s="8">
        <f t="shared" si="37"/>
        <v>0</v>
      </c>
      <c r="M23" s="8">
        <f t="shared" si="37"/>
        <v>0.2</v>
      </c>
      <c r="N23" s="8">
        <f t="shared" si="37"/>
        <v>0</v>
      </c>
      <c r="O23" s="8">
        <f t="shared" si="37"/>
        <v>0</v>
      </c>
      <c r="P23" s="8">
        <f t="shared" si="37"/>
        <v>1</v>
      </c>
      <c r="Q23" s="8">
        <f t="shared" si="37"/>
        <v>0</v>
      </c>
      <c r="R23" s="8">
        <f t="shared" si="37"/>
        <v>0</v>
      </c>
      <c r="S23" s="8">
        <f t="shared" si="37"/>
        <v>0</v>
      </c>
      <c r="T23" s="8">
        <f t="shared" si="37"/>
        <v>0</v>
      </c>
      <c r="U23" s="8">
        <f t="shared" si="37"/>
        <v>0</v>
      </c>
      <c r="V23" s="8">
        <f t="shared" si="37"/>
        <v>0</v>
      </c>
      <c r="W23" s="8">
        <f t="shared" si="37"/>
        <v>0</v>
      </c>
      <c r="X23" s="8">
        <f t="shared" si="37"/>
        <v>0</v>
      </c>
      <c r="Y23" s="8">
        <f t="shared" si="37"/>
        <v>0</v>
      </c>
      <c r="Z23" s="8">
        <f t="shared" si="37"/>
        <v>0</v>
      </c>
      <c r="AA23" s="8">
        <f t="shared" si="37"/>
        <v>0</v>
      </c>
      <c r="AB23" s="8">
        <f t="shared" si="37"/>
        <v>0</v>
      </c>
      <c r="AC23" s="8">
        <f t="shared" si="37"/>
        <v>0</v>
      </c>
      <c r="AD23" s="8">
        <f t="shared" si="37"/>
        <v>0</v>
      </c>
      <c r="AE23" s="8">
        <f t="shared" si="37"/>
        <v>0</v>
      </c>
      <c r="AF23" s="8">
        <f t="shared" si="37"/>
        <v>0</v>
      </c>
      <c r="AG23" s="8">
        <f t="shared" si="37"/>
        <v>0</v>
      </c>
      <c r="AH23" s="8">
        <f t="shared" si="37"/>
        <v>0</v>
      </c>
      <c r="AI23" s="8">
        <f t="shared" si="37"/>
        <v>0</v>
      </c>
      <c r="AJ23" s="8">
        <f t="shared" si="37"/>
        <v>0</v>
      </c>
      <c r="AK23" s="8">
        <f t="shared" si="37"/>
        <v>0</v>
      </c>
      <c r="AL23" s="8">
        <f t="shared" si="37"/>
        <v>1.2</v>
      </c>
      <c r="AM23" s="8">
        <f t="shared" si="37"/>
        <v>0</v>
      </c>
      <c r="AN23" s="35"/>
    </row>
    <row r="24" spans="1:40" s="36" customFormat="1" ht="15" customHeight="1">
      <c r="A24" s="4" t="s">
        <v>23</v>
      </c>
      <c r="B24" s="9">
        <f>MAX($B$10:B23)+1</f>
        <v>13</v>
      </c>
      <c r="C24" s="10" t="s">
        <v>85</v>
      </c>
      <c r="D24" s="11">
        <v>0</v>
      </c>
      <c r="E24" s="10" t="s">
        <v>44</v>
      </c>
      <c r="F24" s="10" t="str">
        <f t="shared" si="35"/>
        <v>Quế Trung</v>
      </c>
      <c r="G24" s="22">
        <v>0</v>
      </c>
      <c r="H24" s="12">
        <v>1.2</v>
      </c>
      <c r="I24" s="12">
        <v>1.2</v>
      </c>
      <c r="J24" s="12">
        <v>0</v>
      </c>
      <c r="K24" s="12">
        <v>0</v>
      </c>
      <c r="L24" s="12">
        <v>0</v>
      </c>
      <c r="M24" s="12">
        <v>0.2</v>
      </c>
      <c r="N24" s="12">
        <v>0</v>
      </c>
      <c r="O24" s="12">
        <v>0</v>
      </c>
      <c r="P24" s="12">
        <v>1</v>
      </c>
      <c r="Q24" s="12">
        <v>0</v>
      </c>
      <c r="R24" s="12">
        <v>0</v>
      </c>
      <c r="S24" s="12">
        <v>0</v>
      </c>
      <c r="T24" s="12">
        <v>0</v>
      </c>
      <c r="U24" s="12">
        <v>0</v>
      </c>
      <c r="V24" s="12">
        <v>0</v>
      </c>
      <c r="W24" s="12">
        <v>0</v>
      </c>
      <c r="X24" s="12">
        <v>0</v>
      </c>
      <c r="Y24" s="12">
        <v>0</v>
      </c>
      <c r="Z24" s="22" t="s">
        <v>59</v>
      </c>
      <c r="AA24" s="22" t="s">
        <v>60</v>
      </c>
      <c r="AB24" s="22" t="s">
        <v>47</v>
      </c>
      <c r="AC24" s="22" t="s">
        <v>48</v>
      </c>
      <c r="AD24" s="22" t="s">
        <v>49</v>
      </c>
      <c r="AE24" s="64"/>
      <c r="AF24" s="62"/>
      <c r="AG24" s="62"/>
      <c r="AH24" s="62"/>
      <c r="AI24" s="62"/>
      <c r="AJ24" s="62"/>
      <c r="AK24" s="62"/>
      <c r="AL24" s="12">
        <v>1.2</v>
      </c>
      <c r="AM24" s="64"/>
      <c r="AN24" s="35"/>
    </row>
    <row r="25" spans="1:40" s="36" customFormat="1" ht="13.5" customHeight="1">
      <c r="A25" s="3" t="s">
        <v>40</v>
      </c>
      <c r="B25" s="28" t="s">
        <v>26</v>
      </c>
      <c r="C25" s="6" t="s">
        <v>86</v>
      </c>
      <c r="D25" s="6"/>
      <c r="E25" s="7">
        <v>0</v>
      </c>
      <c r="F25" s="7">
        <f t="shared" si="35"/>
        <v>0</v>
      </c>
      <c r="G25" s="8">
        <v>0</v>
      </c>
      <c r="H25" s="8">
        <v>0.44999999999999996</v>
      </c>
      <c r="I25" s="8">
        <f>SUM(I26:I27)</f>
        <v>0.44999999999999996</v>
      </c>
      <c r="J25" s="8">
        <f t="shared" ref="J25:AM25" si="38">SUM(J26:J27)</f>
        <v>0.15</v>
      </c>
      <c r="K25" s="8">
        <f t="shared" si="38"/>
        <v>0</v>
      </c>
      <c r="L25" s="8">
        <f t="shared" si="38"/>
        <v>0.3</v>
      </c>
      <c r="M25" s="8">
        <f t="shared" si="38"/>
        <v>0</v>
      </c>
      <c r="N25" s="8">
        <f t="shared" si="38"/>
        <v>0</v>
      </c>
      <c r="O25" s="8">
        <f t="shared" si="38"/>
        <v>0</v>
      </c>
      <c r="P25" s="8">
        <f t="shared" si="38"/>
        <v>0</v>
      </c>
      <c r="Q25" s="8">
        <f t="shared" si="38"/>
        <v>0</v>
      </c>
      <c r="R25" s="8">
        <f t="shared" si="38"/>
        <v>0</v>
      </c>
      <c r="S25" s="8">
        <f t="shared" si="38"/>
        <v>0</v>
      </c>
      <c r="T25" s="8">
        <f t="shared" si="38"/>
        <v>0</v>
      </c>
      <c r="U25" s="8">
        <f t="shared" si="38"/>
        <v>0</v>
      </c>
      <c r="V25" s="8">
        <f t="shared" si="38"/>
        <v>0</v>
      </c>
      <c r="W25" s="8">
        <f t="shared" si="38"/>
        <v>0</v>
      </c>
      <c r="X25" s="8">
        <f t="shared" si="38"/>
        <v>0</v>
      </c>
      <c r="Y25" s="8">
        <f t="shared" si="38"/>
        <v>0</v>
      </c>
      <c r="Z25" s="8">
        <f t="shared" si="38"/>
        <v>0</v>
      </c>
      <c r="AA25" s="8">
        <f t="shared" si="38"/>
        <v>0</v>
      </c>
      <c r="AB25" s="8">
        <f t="shared" si="38"/>
        <v>0</v>
      </c>
      <c r="AC25" s="8">
        <f t="shared" si="38"/>
        <v>0</v>
      </c>
      <c r="AD25" s="8">
        <f t="shared" si="38"/>
        <v>0</v>
      </c>
      <c r="AE25" s="8">
        <f t="shared" si="38"/>
        <v>0.3</v>
      </c>
      <c r="AF25" s="8">
        <f t="shared" si="38"/>
        <v>100</v>
      </c>
      <c r="AG25" s="8">
        <f t="shared" si="38"/>
        <v>0.3</v>
      </c>
      <c r="AH25" s="8">
        <f t="shared" si="38"/>
        <v>0</v>
      </c>
      <c r="AI25" s="8">
        <f t="shared" si="38"/>
        <v>0.3</v>
      </c>
      <c r="AJ25" s="8">
        <f t="shared" si="38"/>
        <v>0</v>
      </c>
      <c r="AK25" s="8">
        <f t="shared" si="38"/>
        <v>0</v>
      </c>
      <c r="AL25" s="8">
        <f t="shared" si="38"/>
        <v>0</v>
      </c>
      <c r="AM25" s="8">
        <f t="shared" si="38"/>
        <v>0.15</v>
      </c>
      <c r="AN25" s="35"/>
    </row>
    <row r="26" spans="1:40" s="36" customFormat="1" ht="15" customHeight="1">
      <c r="A26" s="4" t="s">
        <v>26</v>
      </c>
      <c r="B26" s="9">
        <f>MAX($B$10:B25)+1</f>
        <v>14</v>
      </c>
      <c r="C26" s="10" t="s">
        <v>87</v>
      </c>
      <c r="D26" s="11" t="s">
        <v>88</v>
      </c>
      <c r="E26" s="10" t="s">
        <v>89</v>
      </c>
      <c r="F26" s="10" t="str">
        <f t="shared" si="35"/>
        <v>Lộc Trung; Quế Lộc</v>
      </c>
      <c r="G26" s="22">
        <v>0</v>
      </c>
      <c r="H26" s="12">
        <v>0.15</v>
      </c>
      <c r="I26" s="12">
        <v>0.15</v>
      </c>
      <c r="J26" s="12">
        <v>0.15</v>
      </c>
      <c r="K26" s="12">
        <v>0</v>
      </c>
      <c r="L26" s="12">
        <v>0</v>
      </c>
      <c r="M26" s="12">
        <v>0</v>
      </c>
      <c r="N26" s="12">
        <v>0</v>
      </c>
      <c r="O26" s="12">
        <v>0</v>
      </c>
      <c r="P26" s="12">
        <v>0</v>
      </c>
      <c r="Q26" s="12">
        <v>0</v>
      </c>
      <c r="R26" s="12">
        <v>0</v>
      </c>
      <c r="S26" s="12">
        <v>0</v>
      </c>
      <c r="T26" s="12">
        <v>0</v>
      </c>
      <c r="U26" s="12">
        <v>0</v>
      </c>
      <c r="V26" s="12">
        <v>0</v>
      </c>
      <c r="W26" s="12">
        <v>0</v>
      </c>
      <c r="X26" s="12">
        <v>0</v>
      </c>
      <c r="Y26" s="12">
        <v>0</v>
      </c>
      <c r="Z26" s="22" t="s">
        <v>52</v>
      </c>
      <c r="AA26" s="22" t="s">
        <v>60</v>
      </c>
      <c r="AB26" s="22" t="s">
        <v>47</v>
      </c>
      <c r="AC26" s="22" t="s">
        <v>90</v>
      </c>
      <c r="AD26" s="22" t="s">
        <v>49</v>
      </c>
      <c r="AE26" s="64"/>
      <c r="AF26" s="62"/>
      <c r="AG26" s="62"/>
      <c r="AH26" s="62"/>
      <c r="AI26" s="62"/>
      <c r="AJ26" s="62"/>
      <c r="AK26" s="62"/>
      <c r="AL26" s="65"/>
      <c r="AM26" s="12">
        <v>0.15</v>
      </c>
      <c r="AN26" s="35"/>
    </row>
    <row r="27" spans="1:40" s="36" customFormat="1" ht="15" customHeight="1">
      <c r="A27" s="4" t="s">
        <v>26</v>
      </c>
      <c r="B27" s="9">
        <f>MAX($B$10:B26)+1</f>
        <v>15</v>
      </c>
      <c r="C27" s="10" t="s">
        <v>91</v>
      </c>
      <c r="D27" s="11">
        <v>0</v>
      </c>
      <c r="E27" s="10" t="s">
        <v>89</v>
      </c>
      <c r="F27" s="10" t="str">
        <f t="shared" si="35"/>
        <v>Quế Lộc</v>
      </c>
      <c r="G27" s="22">
        <v>0</v>
      </c>
      <c r="H27" s="12">
        <v>0.3</v>
      </c>
      <c r="I27" s="12">
        <v>0.3</v>
      </c>
      <c r="J27" s="12">
        <v>0</v>
      </c>
      <c r="K27" s="12">
        <v>0</v>
      </c>
      <c r="L27" s="12">
        <v>0.3</v>
      </c>
      <c r="M27" s="12">
        <v>0</v>
      </c>
      <c r="N27" s="12">
        <v>0</v>
      </c>
      <c r="O27" s="12">
        <v>0</v>
      </c>
      <c r="P27" s="12">
        <v>0</v>
      </c>
      <c r="Q27" s="12">
        <v>0</v>
      </c>
      <c r="R27" s="12">
        <v>0</v>
      </c>
      <c r="S27" s="12">
        <v>0</v>
      </c>
      <c r="T27" s="12">
        <v>0</v>
      </c>
      <c r="U27" s="12">
        <v>0</v>
      </c>
      <c r="V27" s="12">
        <v>0</v>
      </c>
      <c r="W27" s="12">
        <v>0</v>
      </c>
      <c r="X27" s="12">
        <v>0</v>
      </c>
      <c r="Y27" s="12">
        <v>0</v>
      </c>
      <c r="Z27" s="22" t="s">
        <v>92</v>
      </c>
      <c r="AA27" s="22" t="s">
        <v>56</v>
      </c>
      <c r="AB27" s="22" t="s">
        <v>47</v>
      </c>
      <c r="AC27" s="22" t="s">
        <v>90</v>
      </c>
      <c r="AD27" s="22" t="s">
        <v>49</v>
      </c>
      <c r="AE27" s="12">
        <v>0.3</v>
      </c>
      <c r="AF27" s="62">
        <f>AE27/I27*100</f>
        <v>100</v>
      </c>
      <c r="AG27" s="62">
        <f>SUM(AH27:AK27)</f>
        <v>0.3</v>
      </c>
      <c r="AH27" s="62">
        <f>J27</f>
        <v>0</v>
      </c>
      <c r="AI27" s="62">
        <f>L27</f>
        <v>0.3</v>
      </c>
      <c r="AJ27" s="62">
        <f>O27</f>
        <v>0</v>
      </c>
      <c r="AK27" s="62"/>
      <c r="AL27" s="12"/>
      <c r="AM27" s="64"/>
      <c r="AN27" s="35"/>
    </row>
    <row r="28" spans="1:40" ht="15" customHeight="1">
      <c r="A28" s="3" t="s">
        <v>40</v>
      </c>
      <c r="B28" s="28" t="s">
        <v>27</v>
      </c>
      <c r="C28" s="6" t="s">
        <v>93</v>
      </c>
      <c r="D28" s="6"/>
      <c r="E28" s="7">
        <v>0</v>
      </c>
      <c r="F28" s="7">
        <f t="shared" si="35"/>
        <v>0</v>
      </c>
      <c r="G28" s="8">
        <v>0</v>
      </c>
      <c r="H28" s="8">
        <v>0.66</v>
      </c>
      <c r="I28" s="8">
        <f>SUM(I29:I31)</f>
        <v>0.66</v>
      </c>
      <c r="J28" s="8">
        <f>SUM(J29:J31)</f>
        <v>0.01</v>
      </c>
      <c r="K28" s="8">
        <f t="shared" ref="K28:AM28" si="39">SUM(K29:K31)</f>
        <v>0</v>
      </c>
      <c r="L28" s="8">
        <f t="shared" si="39"/>
        <v>0</v>
      </c>
      <c r="M28" s="8">
        <f t="shared" si="39"/>
        <v>0.31</v>
      </c>
      <c r="N28" s="8">
        <f t="shared" si="39"/>
        <v>0.34</v>
      </c>
      <c r="O28" s="8">
        <f t="shared" si="39"/>
        <v>0</v>
      </c>
      <c r="P28" s="8">
        <f t="shared" si="39"/>
        <v>0</v>
      </c>
      <c r="Q28" s="8">
        <f t="shared" si="39"/>
        <v>0</v>
      </c>
      <c r="R28" s="8">
        <f t="shared" si="39"/>
        <v>0</v>
      </c>
      <c r="S28" s="8">
        <f t="shared" si="39"/>
        <v>0</v>
      </c>
      <c r="T28" s="8">
        <f t="shared" si="39"/>
        <v>0</v>
      </c>
      <c r="U28" s="8">
        <f t="shared" si="39"/>
        <v>0</v>
      </c>
      <c r="V28" s="8">
        <f t="shared" si="39"/>
        <v>0</v>
      </c>
      <c r="W28" s="8">
        <f t="shared" si="39"/>
        <v>0</v>
      </c>
      <c r="X28" s="8">
        <f t="shared" si="39"/>
        <v>0</v>
      </c>
      <c r="Y28" s="8">
        <f t="shared" si="39"/>
        <v>0</v>
      </c>
      <c r="Z28" s="8">
        <f t="shared" si="39"/>
        <v>0</v>
      </c>
      <c r="AA28" s="8">
        <f t="shared" si="39"/>
        <v>0</v>
      </c>
      <c r="AB28" s="8">
        <f t="shared" si="39"/>
        <v>0</v>
      </c>
      <c r="AC28" s="8">
        <f t="shared" si="39"/>
        <v>0</v>
      </c>
      <c r="AD28" s="8">
        <f t="shared" si="39"/>
        <v>0</v>
      </c>
      <c r="AE28" s="8">
        <f t="shared" si="39"/>
        <v>0.66</v>
      </c>
      <c r="AF28" s="8">
        <f t="shared" si="39"/>
        <v>300</v>
      </c>
      <c r="AG28" s="8">
        <f t="shared" si="39"/>
        <v>0.01</v>
      </c>
      <c r="AH28" s="8">
        <f t="shared" si="39"/>
        <v>0.01</v>
      </c>
      <c r="AI28" s="8">
        <f t="shared" si="39"/>
        <v>0</v>
      </c>
      <c r="AJ28" s="8">
        <f t="shared" si="39"/>
        <v>0</v>
      </c>
      <c r="AK28" s="8">
        <f t="shared" si="39"/>
        <v>0</v>
      </c>
      <c r="AL28" s="8">
        <f t="shared" si="39"/>
        <v>0</v>
      </c>
      <c r="AM28" s="8">
        <f t="shared" si="39"/>
        <v>0</v>
      </c>
      <c r="AN28" s="35"/>
    </row>
    <row r="29" spans="1:40" s="36" customFormat="1" ht="15" customHeight="1">
      <c r="A29" s="4" t="s">
        <v>27</v>
      </c>
      <c r="B29" s="9">
        <f>MAX($B$10:B28)+1</f>
        <v>16</v>
      </c>
      <c r="C29" s="10" t="s">
        <v>94</v>
      </c>
      <c r="D29" s="11">
        <v>0</v>
      </c>
      <c r="E29" s="10" t="s">
        <v>44</v>
      </c>
      <c r="F29" s="10" t="str">
        <f t="shared" si="35"/>
        <v>Quế Trung</v>
      </c>
      <c r="G29" s="22">
        <v>0</v>
      </c>
      <c r="H29" s="12">
        <v>0.14000000000000001</v>
      </c>
      <c r="I29" s="12">
        <v>0.14000000000000001</v>
      </c>
      <c r="J29" s="12">
        <v>0.01</v>
      </c>
      <c r="K29" s="12">
        <v>0</v>
      </c>
      <c r="L29" s="12">
        <v>0</v>
      </c>
      <c r="M29" s="12">
        <v>0.06</v>
      </c>
      <c r="N29" s="12">
        <v>7.0000000000000007E-2</v>
      </c>
      <c r="O29" s="12">
        <v>0</v>
      </c>
      <c r="P29" s="12">
        <v>0</v>
      </c>
      <c r="Q29" s="12">
        <v>0</v>
      </c>
      <c r="R29" s="12">
        <v>0</v>
      </c>
      <c r="S29" s="12">
        <v>0</v>
      </c>
      <c r="T29" s="12">
        <v>0</v>
      </c>
      <c r="U29" s="12">
        <v>0</v>
      </c>
      <c r="V29" s="12">
        <v>0</v>
      </c>
      <c r="W29" s="12">
        <v>0</v>
      </c>
      <c r="X29" s="12">
        <v>0</v>
      </c>
      <c r="Y29" s="12">
        <v>0</v>
      </c>
      <c r="Z29" s="22" t="s">
        <v>95</v>
      </c>
      <c r="AA29" s="22" t="s">
        <v>96</v>
      </c>
      <c r="AB29" s="22" t="s">
        <v>97</v>
      </c>
      <c r="AC29" s="22" t="s">
        <v>98</v>
      </c>
      <c r="AD29" s="22" t="s">
        <v>49</v>
      </c>
      <c r="AE29" s="12">
        <v>0.14000000000000001</v>
      </c>
      <c r="AF29" s="62">
        <f>AE29/I29*100</f>
        <v>100</v>
      </c>
      <c r="AG29" s="62">
        <f>SUM(AH29:AK29)</f>
        <v>0.01</v>
      </c>
      <c r="AH29" s="62">
        <f>J29</f>
        <v>0.01</v>
      </c>
      <c r="AI29" s="62">
        <f>L29</f>
        <v>0</v>
      </c>
      <c r="AJ29" s="62">
        <f>O29</f>
        <v>0</v>
      </c>
      <c r="AK29" s="62"/>
      <c r="AL29" s="65"/>
      <c r="AM29" s="64"/>
      <c r="AN29" s="35" t="s">
        <v>247</v>
      </c>
    </row>
    <row r="30" spans="1:40" ht="15" customHeight="1">
      <c r="A30" s="4" t="s">
        <v>27</v>
      </c>
      <c r="B30" s="9">
        <f>MAX($B$10:B29)+1</f>
        <v>17</v>
      </c>
      <c r="C30" s="10" t="s">
        <v>99</v>
      </c>
      <c r="D30" s="11">
        <v>0</v>
      </c>
      <c r="E30" s="10" t="s">
        <v>65</v>
      </c>
      <c r="F30" s="10" t="str">
        <f t="shared" si="35"/>
        <v>Quế Ninh</v>
      </c>
      <c r="G30" s="22">
        <v>0</v>
      </c>
      <c r="H30" s="12">
        <v>0.27</v>
      </c>
      <c r="I30" s="12">
        <v>0.27</v>
      </c>
      <c r="J30" s="12"/>
      <c r="K30" s="12">
        <v>0</v>
      </c>
      <c r="L30" s="12">
        <v>0</v>
      </c>
      <c r="M30" s="12">
        <v>0</v>
      </c>
      <c r="N30" s="12">
        <v>0.27</v>
      </c>
      <c r="O30" s="12">
        <v>0</v>
      </c>
      <c r="P30" s="12">
        <v>0</v>
      </c>
      <c r="Q30" s="12">
        <v>0</v>
      </c>
      <c r="R30" s="12">
        <v>0</v>
      </c>
      <c r="S30" s="12">
        <v>0</v>
      </c>
      <c r="T30" s="12">
        <v>0</v>
      </c>
      <c r="U30" s="12">
        <v>0</v>
      </c>
      <c r="V30" s="12">
        <v>0</v>
      </c>
      <c r="W30" s="12">
        <v>0</v>
      </c>
      <c r="X30" s="12">
        <v>0</v>
      </c>
      <c r="Y30" s="12">
        <v>0</v>
      </c>
      <c r="Z30" s="22" t="s">
        <v>100</v>
      </c>
      <c r="AA30" s="22" t="s">
        <v>60</v>
      </c>
      <c r="AB30" s="22" t="s">
        <v>68</v>
      </c>
      <c r="AC30" s="22" t="s">
        <v>69</v>
      </c>
      <c r="AD30" s="22" t="s">
        <v>49</v>
      </c>
      <c r="AE30" s="12">
        <v>0.27</v>
      </c>
      <c r="AF30" s="62">
        <f>AE30/I30*100</f>
        <v>100</v>
      </c>
      <c r="AG30" s="62">
        <f>SUM(AH30:AK30)</f>
        <v>0</v>
      </c>
      <c r="AH30" s="62">
        <f>J30</f>
        <v>0</v>
      </c>
      <c r="AI30" s="62">
        <f>L30</f>
        <v>0</v>
      </c>
      <c r="AJ30" s="62">
        <f>O30</f>
        <v>0</v>
      </c>
      <c r="AK30" s="62"/>
      <c r="AL30" s="62"/>
      <c r="AM30" s="63"/>
      <c r="AN30" s="35"/>
    </row>
    <row r="31" spans="1:40" s="36" customFormat="1" ht="15" customHeight="1">
      <c r="A31" s="4" t="s">
        <v>27</v>
      </c>
      <c r="B31" s="9">
        <f>MAX($B$10:B30)+1</f>
        <v>18</v>
      </c>
      <c r="C31" s="10" t="s">
        <v>101</v>
      </c>
      <c r="D31" s="11">
        <v>0</v>
      </c>
      <c r="E31" s="10" t="s">
        <v>102</v>
      </c>
      <c r="F31" s="10" t="str">
        <f t="shared" si="35"/>
        <v>Sơn Viên</v>
      </c>
      <c r="G31" s="22">
        <v>0</v>
      </c>
      <c r="H31" s="12">
        <v>0.25</v>
      </c>
      <c r="I31" s="12">
        <v>0.25</v>
      </c>
      <c r="J31" s="12"/>
      <c r="K31" s="12">
        <v>0</v>
      </c>
      <c r="L31" s="12">
        <v>0</v>
      </c>
      <c r="M31" s="12">
        <v>0.25</v>
      </c>
      <c r="N31" s="12">
        <v>0</v>
      </c>
      <c r="O31" s="12">
        <v>0</v>
      </c>
      <c r="P31" s="12">
        <v>0</v>
      </c>
      <c r="Q31" s="12">
        <v>0</v>
      </c>
      <c r="R31" s="12">
        <v>0</v>
      </c>
      <c r="S31" s="12">
        <v>0</v>
      </c>
      <c r="T31" s="12">
        <v>0</v>
      </c>
      <c r="U31" s="12">
        <v>0</v>
      </c>
      <c r="V31" s="12">
        <v>0</v>
      </c>
      <c r="W31" s="12">
        <v>0</v>
      </c>
      <c r="X31" s="12">
        <v>0</v>
      </c>
      <c r="Y31" s="12">
        <v>0</v>
      </c>
      <c r="Z31" s="22" t="s">
        <v>103</v>
      </c>
      <c r="AA31" s="22" t="s">
        <v>46</v>
      </c>
      <c r="AB31" s="22" t="s">
        <v>68</v>
      </c>
      <c r="AC31" s="22" t="s">
        <v>69</v>
      </c>
      <c r="AD31" s="22" t="s">
        <v>49</v>
      </c>
      <c r="AE31" s="12">
        <v>0.25</v>
      </c>
      <c r="AF31" s="62">
        <f>AE31/I31*100</f>
        <v>100</v>
      </c>
      <c r="AG31" s="62">
        <f>SUM(AH31:AK31)</f>
        <v>0</v>
      </c>
      <c r="AH31" s="62">
        <f>J31</f>
        <v>0</v>
      </c>
      <c r="AI31" s="62">
        <f>L31</f>
        <v>0</v>
      </c>
      <c r="AJ31" s="62">
        <f>O31</f>
        <v>0</v>
      </c>
      <c r="AK31" s="62"/>
      <c r="AL31" s="65"/>
      <c r="AM31" s="64"/>
      <c r="AN31" s="35" t="s">
        <v>247</v>
      </c>
    </row>
    <row r="32" spans="1:40" ht="15" customHeight="1">
      <c r="A32" s="3" t="s">
        <v>40</v>
      </c>
      <c r="B32" s="28" t="s">
        <v>28</v>
      </c>
      <c r="C32" s="6" t="s">
        <v>104</v>
      </c>
      <c r="D32" s="6"/>
      <c r="E32" s="7">
        <v>0</v>
      </c>
      <c r="F32" s="7">
        <f t="shared" si="35"/>
        <v>0</v>
      </c>
      <c r="G32" s="8">
        <v>0</v>
      </c>
      <c r="H32" s="8">
        <v>0.8</v>
      </c>
      <c r="I32" s="8">
        <f>SUM(I33:I34)</f>
        <v>0.8</v>
      </c>
      <c r="J32" s="8">
        <f t="shared" ref="J32:AM32" si="40">SUM(J33:J34)</f>
        <v>0</v>
      </c>
      <c r="K32" s="8">
        <f t="shared" si="40"/>
        <v>0</v>
      </c>
      <c r="L32" s="8">
        <f t="shared" si="40"/>
        <v>0.3</v>
      </c>
      <c r="M32" s="8">
        <f t="shared" si="40"/>
        <v>0</v>
      </c>
      <c r="N32" s="8">
        <f t="shared" si="40"/>
        <v>0</v>
      </c>
      <c r="O32" s="8">
        <f t="shared" si="40"/>
        <v>0</v>
      </c>
      <c r="P32" s="8">
        <f t="shared" si="40"/>
        <v>0.5</v>
      </c>
      <c r="Q32" s="8">
        <f t="shared" si="40"/>
        <v>0</v>
      </c>
      <c r="R32" s="8">
        <f t="shared" si="40"/>
        <v>0</v>
      </c>
      <c r="S32" s="8">
        <f t="shared" si="40"/>
        <v>0</v>
      </c>
      <c r="T32" s="8">
        <f t="shared" si="40"/>
        <v>0</v>
      </c>
      <c r="U32" s="8">
        <f t="shared" si="40"/>
        <v>0</v>
      </c>
      <c r="V32" s="8">
        <f t="shared" si="40"/>
        <v>0</v>
      </c>
      <c r="W32" s="8">
        <f t="shared" si="40"/>
        <v>0</v>
      </c>
      <c r="X32" s="8">
        <f t="shared" si="40"/>
        <v>0</v>
      </c>
      <c r="Y32" s="8">
        <f t="shared" si="40"/>
        <v>0</v>
      </c>
      <c r="Z32" s="8">
        <f t="shared" si="40"/>
        <v>0</v>
      </c>
      <c r="AA32" s="8">
        <f t="shared" si="40"/>
        <v>0</v>
      </c>
      <c r="AB32" s="8">
        <f t="shared" si="40"/>
        <v>0</v>
      </c>
      <c r="AC32" s="8">
        <f t="shared" si="40"/>
        <v>0</v>
      </c>
      <c r="AD32" s="8">
        <f t="shared" si="40"/>
        <v>0</v>
      </c>
      <c r="AE32" s="8">
        <f t="shared" si="40"/>
        <v>0.3</v>
      </c>
      <c r="AF32" s="8">
        <f t="shared" si="40"/>
        <v>100</v>
      </c>
      <c r="AG32" s="8">
        <f t="shared" si="40"/>
        <v>0.3</v>
      </c>
      <c r="AH32" s="8">
        <f t="shared" si="40"/>
        <v>0</v>
      </c>
      <c r="AI32" s="8">
        <f t="shared" si="40"/>
        <v>0.3</v>
      </c>
      <c r="AJ32" s="8">
        <f t="shared" si="40"/>
        <v>0</v>
      </c>
      <c r="AK32" s="8">
        <f t="shared" si="40"/>
        <v>0</v>
      </c>
      <c r="AL32" s="8">
        <f t="shared" si="40"/>
        <v>0.5</v>
      </c>
      <c r="AM32" s="8">
        <f t="shared" si="40"/>
        <v>0</v>
      </c>
      <c r="AN32" s="35"/>
    </row>
    <row r="33" spans="1:40" ht="15" customHeight="1">
      <c r="A33" s="4" t="s">
        <v>28</v>
      </c>
      <c r="B33" s="9">
        <f>MAX($B$10:B32)+1</f>
        <v>19</v>
      </c>
      <c r="C33" s="10" t="s">
        <v>105</v>
      </c>
      <c r="D33" s="11">
        <v>0</v>
      </c>
      <c r="E33" s="10" t="s">
        <v>44</v>
      </c>
      <c r="F33" s="10" t="str">
        <f t="shared" si="35"/>
        <v>Quế Trung</v>
      </c>
      <c r="G33" s="22">
        <v>0</v>
      </c>
      <c r="H33" s="12">
        <v>0.5</v>
      </c>
      <c r="I33" s="12">
        <v>0.5</v>
      </c>
      <c r="J33" s="12">
        <v>0</v>
      </c>
      <c r="K33" s="12">
        <v>0</v>
      </c>
      <c r="L33" s="12">
        <v>0</v>
      </c>
      <c r="M33" s="12">
        <v>0</v>
      </c>
      <c r="N33" s="12">
        <v>0</v>
      </c>
      <c r="O33" s="12">
        <v>0</v>
      </c>
      <c r="P33" s="12">
        <v>0.5</v>
      </c>
      <c r="Q33" s="12">
        <v>0</v>
      </c>
      <c r="R33" s="12">
        <v>0</v>
      </c>
      <c r="S33" s="12">
        <v>0</v>
      </c>
      <c r="T33" s="12">
        <v>0</v>
      </c>
      <c r="U33" s="12">
        <v>0</v>
      </c>
      <c r="V33" s="12">
        <v>0</v>
      </c>
      <c r="W33" s="12">
        <v>0</v>
      </c>
      <c r="X33" s="12">
        <v>0</v>
      </c>
      <c r="Y33" s="12">
        <v>0</v>
      </c>
      <c r="Z33" s="22" t="s">
        <v>106</v>
      </c>
      <c r="AA33" s="22" t="s">
        <v>107</v>
      </c>
      <c r="AB33" s="22" t="s">
        <v>47</v>
      </c>
      <c r="AC33" s="22" t="s">
        <v>90</v>
      </c>
      <c r="AD33" s="22" t="s">
        <v>49</v>
      </c>
      <c r="AE33" s="63"/>
      <c r="AF33" s="62"/>
      <c r="AG33" s="62"/>
      <c r="AH33" s="62"/>
      <c r="AI33" s="62"/>
      <c r="AJ33" s="62"/>
      <c r="AK33" s="62"/>
      <c r="AL33" s="12">
        <v>0.5</v>
      </c>
      <c r="AM33" s="63"/>
      <c r="AN33" s="35"/>
    </row>
    <row r="34" spans="1:40" ht="15" customHeight="1">
      <c r="A34" s="4" t="s">
        <v>28</v>
      </c>
      <c r="B34" s="9">
        <f>MAX($B$10:B33)+1</f>
        <v>20</v>
      </c>
      <c r="C34" s="10" t="s">
        <v>108</v>
      </c>
      <c r="D34" s="11">
        <v>0</v>
      </c>
      <c r="E34" s="10" t="s">
        <v>89</v>
      </c>
      <c r="F34" s="10" t="str">
        <f t="shared" si="35"/>
        <v>Quế Lộc</v>
      </c>
      <c r="G34" s="22">
        <v>0</v>
      </c>
      <c r="H34" s="12">
        <v>0.3</v>
      </c>
      <c r="I34" s="12">
        <v>0.3</v>
      </c>
      <c r="J34" s="12">
        <v>0</v>
      </c>
      <c r="K34" s="12">
        <v>0</v>
      </c>
      <c r="L34" s="12">
        <v>0.3</v>
      </c>
      <c r="M34" s="12">
        <v>0</v>
      </c>
      <c r="N34" s="12">
        <v>0</v>
      </c>
      <c r="O34" s="12">
        <v>0</v>
      </c>
      <c r="P34" s="12">
        <v>0</v>
      </c>
      <c r="Q34" s="12">
        <v>0</v>
      </c>
      <c r="R34" s="12">
        <v>0</v>
      </c>
      <c r="S34" s="12">
        <v>0</v>
      </c>
      <c r="T34" s="12">
        <v>0</v>
      </c>
      <c r="U34" s="12">
        <v>0</v>
      </c>
      <c r="V34" s="12">
        <v>0</v>
      </c>
      <c r="W34" s="12">
        <v>0</v>
      </c>
      <c r="X34" s="12">
        <v>0</v>
      </c>
      <c r="Y34" s="12">
        <v>0</v>
      </c>
      <c r="Z34" s="22" t="s">
        <v>109</v>
      </c>
      <c r="AA34" s="22" t="s">
        <v>110</v>
      </c>
      <c r="AB34" s="22" t="s">
        <v>47</v>
      </c>
      <c r="AC34" s="22" t="s">
        <v>69</v>
      </c>
      <c r="AD34" s="22" t="s">
        <v>49</v>
      </c>
      <c r="AE34" s="12">
        <v>0.3</v>
      </c>
      <c r="AF34" s="62">
        <f>AE34/I34*100</f>
        <v>100</v>
      </c>
      <c r="AG34" s="62">
        <f>SUM(AH34:AK34)</f>
        <v>0.3</v>
      </c>
      <c r="AH34" s="62">
        <f>J34</f>
        <v>0</v>
      </c>
      <c r="AI34" s="62">
        <f>L34</f>
        <v>0.3</v>
      </c>
      <c r="AJ34" s="62">
        <f>O34</f>
        <v>0</v>
      </c>
      <c r="AK34" s="62"/>
      <c r="AL34" s="62"/>
      <c r="AM34" s="63"/>
      <c r="AN34" s="35"/>
    </row>
    <row r="35" spans="1:40" ht="15" customHeight="1">
      <c r="A35" s="3" t="s">
        <v>40</v>
      </c>
      <c r="B35" s="28" t="s">
        <v>29</v>
      </c>
      <c r="C35" s="6" t="s">
        <v>111</v>
      </c>
      <c r="D35" s="6"/>
      <c r="E35" s="7">
        <v>0</v>
      </c>
      <c r="F35" s="7">
        <f t="shared" si="35"/>
        <v>0</v>
      </c>
      <c r="G35" s="8">
        <v>0</v>
      </c>
      <c r="H35" s="8">
        <v>1.5699999999999998</v>
      </c>
      <c r="I35" s="8">
        <f>SUM(I36:I39)</f>
        <v>1.5699999999999998</v>
      </c>
      <c r="J35" s="8">
        <f t="shared" ref="J35:AM35" si="41">SUM(J36:J39)</f>
        <v>0.15</v>
      </c>
      <c r="K35" s="8">
        <f t="shared" si="41"/>
        <v>0</v>
      </c>
      <c r="L35" s="8">
        <f t="shared" si="41"/>
        <v>1.1200000000000001</v>
      </c>
      <c r="M35" s="8">
        <f t="shared" si="41"/>
        <v>0.15</v>
      </c>
      <c r="N35" s="8">
        <f t="shared" si="41"/>
        <v>0</v>
      </c>
      <c r="O35" s="8">
        <f t="shared" si="41"/>
        <v>0</v>
      </c>
      <c r="P35" s="8">
        <f t="shared" si="41"/>
        <v>0.06</v>
      </c>
      <c r="Q35" s="8">
        <f t="shared" si="41"/>
        <v>0.08</v>
      </c>
      <c r="R35" s="8">
        <f t="shared" si="41"/>
        <v>0</v>
      </c>
      <c r="S35" s="8">
        <f t="shared" si="41"/>
        <v>0</v>
      </c>
      <c r="T35" s="8">
        <f t="shared" si="41"/>
        <v>0</v>
      </c>
      <c r="U35" s="8">
        <f t="shared" si="41"/>
        <v>0.01</v>
      </c>
      <c r="V35" s="8">
        <f t="shared" si="41"/>
        <v>0</v>
      </c>
      <c r="W35" s="8">
        <f t="shared" si="41"/>
        <v>0</v>
      </c>
      <c r="X35" s="8">
        <f t="shared" si="41"/>
        <v>0</v>
      </c>
      <c r="Y35" s="8">
        <f t="shared" si="41"/>
        <v>0</v>
      </c>
      <c r="Z35" s="8">
        <f t="shared" si="41"/>
        <v>0</v>
      </c>
      <c r="AA35" s="8">
        <f t="shared" si="41"/>
        <v>0</v>
      </c>
      <c r="AB35" s="8">
        <f t="shared" si="41"/>
        <v>0</v>
      </c>
      <c r="AC35" s="8">
        <f t="shared" si="41"/>
        <v>0</v>
      </c>
      <c r="AD35" s="8">
        <f t="shared" si="41"/>
        <v>0</v>
      </c>
      <c r="AE35" s="8">
        <f t="shared" si="41"/>
        <v>0</v>
      </c>
      <c r="AF35" s="8">
        <f t="shared" si="41"/>
        <v>0</v>
      </c>
      <c r="AG35" s="8">
        <f t="shared" si="41"/>
        <v>0</v>
      </c>
      <c r="AH35" s="8">
        <f t="shared" si="41"/>
        <v>0</v>
      </c>
      <c r="AI35" s="8">
        <f t="shared" si="41"/>
        <v>0</v>
      </c>
      <c r="AJ35" s="8">
        <f t="shared" si="41"/>
        <v>0</v>
      </c>
      <c r="AK35" s="8">
        <f t="shared" si="41"/>
        <v>0</v>
      </c>
      <c r="AL35" s="8">
        <f t="shared" si="41"/>
        <v>1.42</v>
      </c>
      <c r="AM35" s="8">
        <f t="shared" si="41"/>
        <v>0.15</v>
      </c>
      <c r="AN35" s="35"/>
    </row>
    <row r="36" spans="1:40" ht="15" customHeight="1">
      <c r="A36" s="4" t="s">
        <v>29</v>
      </c>
      <c r="B36" s="9">
        <f>MAX($B$10:B35)+1</f>
        <v>21</v>
      </c>
      <c r="C36" s="10" t="s">
        <v>112</v>
      </c>
      <c r="D36" s="11" t="s">
        <v>113</v>
      </c>
      <c r="E36" s="10" t="s">
        <v>89</v>
      </c>
      <c r="F36" s="10" t="str">
        <f t="shared" si="35"/>
        <v>Tân Phong; Quế Lộc</v>
      </c>
      <c r="G36" s="22">
        <v>0</v>
      </c>
      <c r="H36" s="12">
        <v>0.7</v>
      </c>
      <c r="I36" s="12">
        <v>0.7</v>
      </c>
      <c r="J36" s="12">
        <v>0</v>
      </c>
      <c r="K36" s="12">
        <v>0</v>
      </c>
      <c r="L36" s="12">
        <v>0.7</v>
      </c>
      <c r="M36" s="12">
        <v>0</v>
      </c>
      <c r="N36" s="12">
        <v>0</v>
      </c>
      <c r="O36" s="12">
        <v>0</v>
      </c>
      <c r="P36" s="12">
        <v>0</v>
      </c>
      <c r="Q36" s="12">
        <v>0</v>
      </c>
      <c r="R36" s="12">
        <v>0</v>
      </c>
      <c r="S36" s="12">
        <v>0</v>
      </c>
      <c r="T36" s="12">
        <v>0</v>
      </c>
      <c r="U36" s="12">
        <v>0</v>
      </c>
      <c r="V36" s="12">
        <v>0</v>
      </c>
      <c r="W36" s="12">
        <v>0</v>
      </c>
      <c r="X36" s="12">
        <v>0</v>
      </c>
      <c r="Y36" s="12">
        <v>0</v>
      </c>
      <c r="Z36" s="22" t="s">
        <v>52</v>
      </c>
      <c r="AA36" s="22" t="s">
        <v>60</v>
      </c>
      <c r="AB36" s="22" t="s">
        <v>114</v>
      </c>
      <c r="AC36" s="22" t="s">
        <v>98</v>
      </c>
      <c r="AD36" s="22" t="s">
        <v>49</v>
      </c>
      <c r="AE36" s="63"/>
      <c r="AF36" s="62"/>
      <c r="AG36" s="62"/>
      <c r="AH36" s="62"/>
      <c r="AI36" s="62"/>
      <c r="AJ36" s="62"/>
      <c r="AK36" s="62"/>
      <c r="AL36" s="12">
        <v>0.7</v>
      </c>
      <c r="AM36" s="63"/>
      <c r="AN36" s="35"/>
    </row>
    <row r="37" spans="1:40" s="36" customFormat="1" ht="15" customHeight="1">
      <c r="A37" s="4" t="s">
        <v>29</v>
      </c>
      <c r="B37" s="9">
        <f>MAX($B$10:B36)+1</f>
        <v>22</v>
      </c>
      <c r="C37" s="10" t="s">
        <v>115</v>
      </c>
      <c r="D37" s="11" t="s">
        <v>116</v>
      </c>
      <c r="E37" s="10" t="s">
        <v>89</v>
      </c>
      <c r="F37" s="10" t="str">
        <f t="shared" si="35"/>
        <v>Lộc Tây 2; Quế Lộc</v>
      </c>
      <c r="G37" s="22">
        <v>0</v>
      </c>
      <c r="H37" s="12">
        <v>0.15</v>
      </c>
      <c r="I37" s="12">
        <v>0.15</v>
      </c>
      <c r="J37" s="12">
        <v>0.15</v>
      </c>
      <c r="K37" s="12">
        <v>0</v>
      </c>
      <c r="L37" s="12">
        <v>0</v>
      </c>
      <c r="M37" s="12">
        <v>0</v>
      </c>
      <c r="N37" s="12">
        <v>0</v>
      </c>
      <c r="O37" s="12">
        <v>0</v>
      </c>
      <c r="P37" s="12">
        <v>0</v>
      </c>
      <c r="Q37" s="12">
        <v>0</v>
      </c>
      <c r="R37" s="12">
        <v>0</v>
      </c>
      <c r="S37" s="12">
        <v>0</v>
      </c>
      <c r="T37" s="12">
        <v>0</v>
      </c>
      <c r="U37" s="12">
        <v>0</v>
      </c>
      <c r="V37" s="12">
        <v>0</v>
      </c>
      <c r="W37" s="12">
        <v>0</v>
      </c>
      <c r="X37" s="12">
        <v>0</v>
      </c>
      <c r="Y37" s="12">
        <v>0</v>
      </c>
      <c r="Z37" s="22" t="s">
        <v>52</v>
      </c>
      <c r="AA37" s="22" t="s">
        <v>60</v>
      </c>
      <c r="AB37" s="22" t="s">
        <v>114</v>
      </c>
      <c r="AC37" s="22" t="s">
        <v>117</v>
      </c>
      <c r="AD37" s="22" t="s">
        <v>49</v>
      </c>
      <c r="AE37" s="64"/>
      <c r="AF37" s="62"/>
      <c r="AG37" s="62"/>
      <c r="AH37" s="62"/>
      <c r="AI37" s="62"/>
      <c r="AJ37" s="62"/>
      <c r="AK37" s="62"/>
      <c r="AL37" s="65"/>
      <c r="AM37" s="12">
        <v>0.15</v>
      </c>
      <c r="AN37" s="35"/>
    </row>
    <row r="38" spans="1:40" ht="15" customHeight="1">
      <c r="A38" s="4" t="s">
        <v>29</v>
      </c>
      <c r="B38" s="9">
        <f>MAX($B$10:B37)+1</f>
        <v>23</v>
      </c>
      <c r="C38" s="10" t="s">
        <v>118</v>
      </c>
      <c r="D38" s="11">
        <v>0</v>
      </c>
      <c r="E38" s="10" t="s">
        <v>65</v>
      </c>
      <c r="F38" s="10" t="str">
        <f t="shared" si="35"/>
        <v>Quế Ninh</v>
      </c>
      <c r="G38" s="22">
        <v>0</v>
      </c>
      <c r="H38" s="12">
        <v>0.55000000000000004</v>
      </c>
      <c r="I38" s="12">
        <v>0.55000000000000004</v>
      </c>
      <c r="J38" s="12">
        <v>0</v>
      </c>
      <c r="K38" s="12">
        <v>0</v>
      </c>
      <c r="L38" s="12">
        <v>0.4</v>
      </c>
      <c r="M38" s="12">
        <v>0.15</v>
      </c>
      <c r="N38" s="12">
        <v>0</v>
      </c>
      <c r="O38" s="12">
        <v>0</v>
      </c>
      <c r="P38" s="12">
        <v>0</v>
      </c>
      <c r="Q38" s="12">
        <v>0</v>
      </c>
      <c r="R38" s="12">
        <v>0</v>
      </c>
      <c r="S38" s="12">
        <v>0</v>
      </c>
      <c r="T38" s="12">
        <v>0</v>
      </c>
      <c r="U38" s="12">
        <v>0</v>
      </c>
      <c r="V38" s="12">
        <v>0</v>
      </c>
      <c r="W38" s="12">
        <v>0</v>
      </c>
      <c r="X38" s="12">
        <v>0</v>
      </c>
      <c r="Y38" s="12">
        <v>0</v>
      </c>
      <c r="Z38" s="22">
        <v>0</v>
      </c>
      <c r="AA38" s="22" t="s">
        <v>60</v>
      </c>
      <c r="AB38" s="22" t="s">
        <v>68</v>
      </c>
      <c r="AC38" s="22" t="s">
        <v>69</v>
      </c>
      <c r="AD38" s="22" t="s">
        <v>49</v>
      </c>
      <c r="AE38" s="63"/>
      <c r="AF38" s="62"/>
      <c r="AG38" s="62"/>
      <c r="AH38" s="62"/>
      <c r="AI38" s="62"/>
      <c r="AJ38" s="62"/>
      <c r="AK38" s="62"/>
      <c r="AL38" s="12">
        <v>0.55000000000000004</v>
      </c>
      <c r="AM38" s="63"/>
      <c r="AN38" s="35" t="s">
        <v>242</v>
      </c>
    </row>
    <row r="39" spans="1:40" ht="15" customHeight="1">
      <c r="A39" s="4" t="s">
        <v>29</v>
      </c>
      <c r="B39" s="9">
        <f>MAX($B$10:B38)+1</f>
        <v>24</v>
      </c>
      <c r="C39" s="10" t="s">
        <v>119</v>
      </c>
      <c r="D39" s="11">
        <v>0</v>
      </c>
      <c r="E39" s="10" t="s">
        <v>44</v>
      </c>
      <c r="F39" s="10" t="str">
        <f t="shared" si="35"/>
        <v>Quế Trung</v>
      </c>
      <c r="G39" s="22">
        <v>0</v>
      </c>
      <c r="H39" s="12">
        <v>0.16999999999999998</v>
      </c>
      <c r="I39" s="12">
        <v>0.16999999999999998</v>
      </c>
      <c r="J39" s="12">
        <v>0</v>
      </c>
      <c r="K39" s="12">
        <v>0</v>
      </c>
      <c r="L39" s="12">
        <v>0.02</v>
      </c>
      <c r="M39" s="12">
        <v>0</v>
      </c>
      <c r="N39" s="12">
        <v>0</v>
      </c>
      <c r="O39" s="12">
        <v>0</v>
      </c>
      <c r="P39" s="12">
        <v>0.06</v>
      </c>
      <c r="Q39" s="12">
        <v>0.08</v>
      </c>
      <c r="R39" s="12">
        <v>0</v>
      </c>
      <c r="S39" s="12">
        <v>0</v>
      </c>
      <c r="T39" s="12">
        <v>0</v>
      </c>
      <c r="U39" s="12">
        <v>0.01</v>
      </c>
      <c r="V39" s="12">
        <v>0</v>
      </c>
      <c r="W39" s="12">
        <v>0</v>
      </c>
      <c r="X39" s="12">
        <v>0</v>
      </c>
      <c r="Y39" s="12">
        <v>0</v>
      </c>
      <c r="Z39" s="22" t="s">
        <v>120</v>
      </c>
      <c r="AA39" s="22" t="s">
        <v>121</v>
      </c>
      <c r="AB39" s="22" t="s">
        <v>47</v>
      </c>
      <c r="AC39" s="22" t="s">
        <v>98</v>
      </c>
      <c r="AD39" s="22" t="s">
        <v>49</v>
      </c>
      <c r="AE39" s="63"/>
      <c r="AF39" s="62"/>
      <c r="AG39" s="62"/>
      <c r="AH39" s="62"/>
      <c r="AI39" s="62"/>
      <c r="AJ39" s="62"/>
      <c r="AK39" s="62"/>
      <c r="AL39" s="12">
        <v>0.16999999999999998</v>
      </c>
      <c r="AM39" s="63"/>
      <c r="AN39" s="35" t="s">
        <v>242</v>
      </c>
    </row>
    <row r="40" spans="1:40" ht="15" customHeight="1">
      <c r="A40" s="3" t="s">
        <v>40</v>
      </c>
      <c r="B40" s="28" t="s">
        <v>30</v>
      </c>
      <c r="C40" s="6" t="s">
        <v>122</v>
      </c>
      <c r="D40" s="6"/>
      <c r="E40" s="7">
        <v>0</v>
      </c>
      <c r="F40" s="7">
        <f t="shared" si="35"/>
        <v>0</v>
      </c>
      <c r="G40" s="8">
        <v>0</v>
      </c>
      <c r="H40" s="8">
        <v>2.6999999999999997</v>
      </c>
      <c r="I40" s="8">
        <f>SUM(I41)</f>
        <v>2.6999999999999997</v>
      </c>
      <c r="J40" s="8">
        <f t="shared" ref="J40:AM40" si="42">SUM(J41)</f>
        <v>0</v>
      </c>
      <c r="K40" s="8">
        <f t="shared" si="42"/>
        <v>0</v>
      </c>
      <c r="L40" s="8">
        <f t="shared" si="42"/>
        <v>0</v>
      </c>
      <c r="M40" s="8">
        <f t="shared" si="42"/>
        <v>0.4</v>
      </c>
      <c r="N40" s="8">
        <f t="shared" si="42"/>
        <v>1</v>
      </c>
      <c r="O40" s="8">
        <f t="shared" si="42"/>
        <v>0</v>
      </c>
      <c r="P40" s="8">
        <f t="shared" si="42"/>
        <v>1</v>
      </c>
      <c r="Q40" s="8">
        <f t="shared" si="42"/>
        <v>0</v>
      </c>
      <c r="R40" s="8">
        <f t="shared" si="42"/>
        <v>0</v>
      </c>
      <c r="S40" s="8">
        <f t="shared" si="42"/>
        <v>0</v>
      </c>
      <c r="T40" s="8">
        <f t="shared" si="42"/>
        <v>0</v>
      </c>
      <c r="U40" s="8">
        <f t="shared" si="42"/>
        <v>0.3</v>
      </c>
      <c r="V40" s="8">
        <f t="shared" si="42"/>
        <v>0</v>
      </c>
      <c r="W40" s="8">
        <f t="shared" si="42"/>
        <v>0</v>
      </c>
      <c r="X40" s="8">
        <f t="shared" si="42"/>
        <v>0</v>
      </c>
      <c r="Y40" s="8">
        <f t="shared" si="42"/>
        <v>0</v>
      </c>
      <c r="Z40" s="8">
        <f t="shared" si="42"/>
        <v>0</v>
      </c>
      <c r="AA40" s="8">
        <f t="shared" si="42"/>
        <v>0</v>
      </c>
      <c r="AB40" s="8">
        <f t="shared" si="42"/>
        <v>0</v>
      </c>
      <c r="AC40" s="8">
        <f t="shared" si="42"/>
        <v>0</v>
      </c>
      <c r="AD40" s="8">
        <f t="shared" si="42"/>
        <v>0</v>
      </c>
      <c r="AE40" s="8">
        <f t="shared" si="42"/>
        <v>0</v>
      </c>
      <c r="AF40" s="8">
        <f t="shared" si="42"/>
        <v>0</v>
      </c>
      <c r="AG40" s="8">
        <f t="shared" si="42"/>
        <v>0</v>
      </c>
      <c r="AH40" s="8">
        <f t="shared" si="42"/>
        <v>0</v>
      </c>
      <c r="AI40" s="8">
        <f t="shared" si="42"/>
        <v>0</v>
      </c>
      <c r="AJ40" s="8">
        <f t="shared" si="42"/>
        <v>0</v>
      </c>
      <c r="AK40" s="8">
        <f t="shared" si="42"/>
        <v>0</v>
      </c>
      <c r="AL40" s="8">
        <f t="shared" si="42"/>
        <v>0</v>
      </c>
      <c r="AM40" s="8">
        <f t="shared" si="42"/>
        <v>2.6999999999999997</v>
      </c>
      <c r="AN40" s="35"/>
    </row>
    <row r="41" spans="1:40" ht="15" customHeight="1">
      <c r="A41" s="4" t="s">
        <v>30</v>
      </c>
      <c r="B41" s="9">
        <f>MAX($B$10:B40)+1</f>
        <v>25</v>
      </c>
      <c r="C41" s="10" t="s">
        <v>123</v>
      </c>
      <c r="D41" s="11">
        <v>0</v>
      </c>
      <c r="E41" s="10" t="s">
        <v>44</v>
      </c>
      <c r="F41" s="10" t="str">
        <f t="shared" si="35"/>
        <v>Quế Trung</v>
      </c>
      <c r="G41" s="22">
        <v>0</v>
      </c>
      <c r="H41" s="12">
        <v>2.6999999999999997</v>
      </c>
      <c r="I41" s="12">
        <v>2.6999999999999997</v>
      </c>
      <c r="J41" s="12">
        <v>0</v>
      </c>
      <c r="K41" s="12">
        <v>0</v>
      </c>
      <c r="L41" s="12">
        <v>0</v>
      </c>
      <c r="M41" s="12">
        <v>0.4</v>
      </c>
      <c r="N41" s="12">
        <v>1</v>
      </c>
      <c r="O41" s="12">
        <v>0</v>
      </c>
      <c r="P41" s="12">
        <v>1</v>
      </c>
      <c r="Q41" s="12">
        <v>0</v>
      </c>
      <c r="R41" s="12">
        <v>0</v>
      </c>
      <c r="S41" s="12">
        <v>0</v>
      </c>
      <c r="T41" s="12">
        <v>0</v>
      </c>
      <c r="U41" s="12">
        <v>0.3</v>
      </c>
      <c r="V41" s="12">
        <v>0</v>
      </c>
      <c r="W41" s="12">
        <v>0</v>
      </c>
      <c r="X41" s="12">
        <v>0</v>
      </c>
      <c r="Y41" s="12">
        <v>0</v>
      </c>
      <c r="Z41" s="22" t="s">
        <v>59</v>
      </c>
      <c r="AA41" s="22" t="s">
        <v>60</v>
      </c>
      <c r="AB41" s="22" t="s">
        <v>47</v>
      </c>
      <c r="AC41" s="22" t="s">
        <v>57</v>
      </c>
      <c r="AD41" s="22" t="s">
        <v>49</v>
      </c>
      <c r="AE41" s="63"/>
      <c r="AF41" s="62"/>
      <c r="AG41" s="62"/>
      <c r="AH41" s="62"/>
      <c r="AI41" s="62"/>
      <c r="AJ41" s="62"/>
      <c r="AK41" s="62"/>
      <c r="AL41" s="62"/>
      <c r="AM41" s="12">
        <v>2.6999999999999997</v>
      </c>
      <c r="AN41" s="35"/>
    </row>
    <row r="42" spans="1:40" ht="15" customHeight="1">
      <c r="A42" s="3" t="s">
        <v>40</v>
      </c>
      <c r="B42" s="28" t="s">
        <v>32</v>
      </c>
      <c r="C42" s="6" t="s">
        <v>124</v>
      </c>
      <c r="D42" s="6"/>
      <c r="E42" s="7">
        <v>0</v>
      </c>
      <c r="F42" s="7">
        <f t="shared" si="35"/>
        <v>0</v>
      </c>
      <c r="G42" s="8">
        <v>0.6</v>
      </c>
      <c r="H42" s="8">
        <v>8.5000000000000018</v>
      </c>
      <c r="I42" s="8">
        <f>SUM(I43:I50)</f>
        <v>9.1000000000000014</v>
      </c>
      <c r="J42" s="8">
        <f t="shared" ref="J42:AM42" si="43">SUM(J43:J50)</f>
        <v>0</v>
      </c>
      <c r="K42" s="8">
        <f t="shared" si="43"/>
        <v>0</v>
      </c>
      <c r="L42" s="8">
        <f t="shared" si="43"/>
        <v>1.8800000000000001</v>
      </c>
      <c r="M42" s="8">
        <f t="shared" si="43"/>
        <v>1.2199999999999998</v>
      </c>
      <c r="N42" s="8">
        <f t="shared" si="43"/>
        <v>1.1000000000000001</v>
      </c>
      <c r="O42" s="8">
        <f t="shared" si="43"/>
        <v>0</v>
      </c>
      <c r="P42" s="8">
        <f t="shared" si="43"/>
        <v>3.5</v>
      </c>
      <c r="Q42" s="8">
        <f t="shared" si="43"/>
        <v>0</v>
      </c>
      <c r="R42" s="8">
        <f t="shared" si="43"/>
        <v>0.1</v>
      </c>
      <c r="S42" s="8">
        <f t="shared" si="43"/>
        <v>0</v>
      </c>
      <c r="T42" s="8">
        <f t="shared" si="43"/>
        <v>0</v>
      </c>
      <c r="U42" s="8">
        <f t="shared" si="43"/>
        <v>0.6</v>
      </c>
      <c r="V42" s="8">
        <f t="shared" si="43"/>
        <v>0</v>
      </c>
      <c r="W42" s="8">
        <f t="shared" si="43"/>
        <v>0</v>
      </c>
      <c r="X42" s="8">
        <f t="shared" si="43"/>
        <v>0.5</v>
      </c>
      <c r="Y42" s="8">
        <f t="shared" si="43"/>
        <v>0.2</v>
      </c>
      <c r="Z42" s="8">
        <f t="shared" si="43"/>
        <v>0</v>
      </c>
      <c r="AA42" s="8">
        <f t="shared" si="43"/>
        <v>0</v>
      </c>
      <c r="AB42" s="8">
        <f t="shared" si="43"/>
        <v>0</v>
      </c>
      <c r="AC42" s="8">
        <f t="shared" si="43"/>
        <v>0</v>
      </c>
      <c r="AD42" s="8">
        <f t="shared" si="43"/>
        <v>0</v>
      </c>
      <c r="AE42" s="8">
        <f t="shared" si="43"/>
        <v>0</v>
      </c>
      <c r="AF42" s="8">
        <f t="shared" si="43"/>
        <v>0</v>
      </c>
      <c r="AG42" s="8">
        <f t="shared" si="43"/>
        <v>0</v>
      </c>
      <c r="AH42" s="8">
        <f t="shared" si="43"/>
        <v>0</v>
      </c>
      <c r="AI42" s="8">
        <f t="shared" si="43"/>
        <v>0</v>
      </c>
      <c r="AJ42" s="8">
        <f t="shared" si="43"/>
        <v>0</v>
      </c>
      <c r="AK42" s="8">
        <f t="shared" si="43"/>
        <v>0</v>
      </c>
      <c r="AL42" s="8">
        <f t="shared" si="43"/>
        <v>7.6500000000000012</v>
      </c>
      <c r="AM42" s="8">
        <f t="shared" si="43"/>
        <v>1.45</v>
      </c>
      <c r="AN42" s="35"/>
    </row>
    <row r="43" spans="1:40" ht="15" customHeight="1">
      <c r="A43" s="4" t="s">
        <v>32</v>
      </c>
      <c r="B43" s="9">
        <f>MAX($B$10:B42)+1</f>
        <v>26</v>
      </c>
      <c r="C43" s="10" t="s">
        <v>125</v>
      </c>
      <c r="D43" s="11">
        <v>0</v>
      </c>
      <c r="E43" s="10" t="s">
        <v>44</v>
      </c>
      <c r="F43" s="10" t="str">
        <f t="shared" si="35"/>
        <v>Quế Trung</v>
      </c>
      <c r="G43" s="22">
        <v>0</v>
      </c>
      <c r="H43" s="12">
        <v>2</v>
      </c>
      <c r="I43" s="12">
        <v>2</v>
      </c>
      <c r="J43" s="12">
        <v>0</v>
      </c>
      <c r="K43" s="12">
        <v>0</v>
      </c>
      <c r="L43" s="12">
        <v>0</v>
      </c>
      <c r="M43" s="12">
        <v>0</v>
      </c>
      <c r="N43" s="12">
        <v>0</v>
      </c>
      <c r="O43" s="12">
        <v>0</v>
      </c>
      <c r="P43" s="12">
        <v>2</v>
      </c>
      <c r="Q43" s="12">
        <v>0</v>
      </c>
      <c r="R43" s="12">
        <v>0</v>
      </c>
      <c r="S43" s="12">
        <v>0</v>
      </c>
      <c r="T43" s="12">
        <v>0</v>
      </c>
      <c r="U43" s="12">
        <v>0</v>
      </c>
      <c r="V43" s="12">
        <v>0</v>
      </c>
      <c r="W43" s="12">
        <v>0</v>
      </c>
      <c r="X43" s="12">
        <v>0</v>
      </c>
      <c r="Y43" s="12">
        <v>0</v>
      </c>
      <c r="Z43" s="22" t="s">
        <v>110</v>
      </c>
      <c r="AA43" s="22" t="s">
        <v>107</v>
      </c>
      <c r="AB43" s="22" t="s">
        <v>126</v>
      </c>
      <c r="AC43" s="22" t="s">
        <v>127</v>
      </c>
      <c r="AD43" s="22" t="s">
        <v>49</v>
      </c>
      <c r="AE43" s="63"/>
      <c r="AF43" s="62"/>
      <c r="AG43" s="62"/>
      <c r="AH43" s="62"/>
      <c r="AI43" s="62"/>
      <c r="AJ43" s="62"/>
      <c r="AK43" s="62"/>
      <c r="AL43" s="12">
        <v>2</v>
      </c>
      <c r="AM43" s="63"/>
      <c r="AN43" s="35"/>
    </row>
    <row r="44" spans="1:40" ht="15" customHeight="1">
      <c r="A44" s="4" t="s">
        <v>32</v>
      </c>
      <c r="B44" s="9">
        <f>MAX($B$10:B43)+1</f>
        <v>27</v>
      </c>
      <c r="C44" s="10" t="s">
        <v>128</v>
      </c>
      <c r="D44" s="11">
        <v>0</v>
      </c>
      <c r="E44" s="10" t="s">
        <v>44</v>
      </c>
      <c r="F44" s="10" t="str">
        <f t="shared" si="35"/>
        <v>Quế Trung</v>
      </c>
      <c r="G44" s="22">
        <v>0</v>
      </c>
      <c r="H44" s="12">
        <v>0.25</v>
      </c>
      <c r="I44" s="12">
        <v>0.25</v>
      </c>
      <c r="J44" s="12">
        <v>0</v>
      </c>
      <c r="K44" s="12">
        <v>0</v>
      </c>
      <c r="L44" s="12">
        <v>0</v>
      </c>
      <c r="M44" s="12">
        <v>0.25</v>
      </c>
      <c r="N44" s="12">
        <v>0</v>
      </c>
      <c r="O44" s="12">
        <v>0</v>
      </c>
      <c r="P44" s="12">
        <v>0</v>
      </c>
      <c r="Q44" s="12">
        <v>0</v>
      </c>
      <c r="R44" s="12">
        <v>0</v>
      </c>
      <c r="S44" s="12">
        <v>0</v>
      </c>
      <c r="T44" s="12">
        <v>0</v>
      </c>
      <c r="U44" s="12">
        <v>0</v>
      </c>
      <c r="V44" s="12">
        <v>0</v>
      </c>
      <c r="W44" s="12">
        <v>0</v>
      </c>
      <c r="X44" s="12">
        <v>0</v>
      </c>
      <c r="Y44" s="12">
        <v>0</v>
      </c>
      <c r="Z44" s="22" t="s">
        <v>110</v>
      </c>
      <c r="AA44" s="22" t="s">
        <v>107</v>
      </c>
      <c r="AB44" s="22" t="s">
        <v>126</v>
      </c>
      <c r="AC44" s="22" t="s">
        <v>48</v>
      </c>
      <c r="AD44" s="22" t="s">
        <v>49</v>
      </c>
      <c r="AE44" s="63"/>
      <c r="AF44" s="62"/>
      <c r="AG44" s="62"/>
      <c r="AH44" s="62"/>
      <c r="AI44" s="62"/>
      <c r="AJ44" s="62"/>
      <c r="AK44" s="62"/>
      <c r="AL44" s="12">
        <v>0.25</v>
      </c>
      <c r="AM44" s="63"/>
      <c r="AN44" s="35"/>
    </row>
    <row r="45" spans="1:40" ht="15" customHeight="1">
      <c r="A45" s="4" t="s">
        <v>32</v>
      </c>
      <c r="B45" s="9">
        <f>MAX($B$10:B44)+1</f>
        <v>28</v>
      </c>
      <c r="C45" s="10" t="s">
        <v>129</v>
      </c>
      <c r="D45" s="11">
        <v>0</v>
      </c>
      <c r="E45" s="10" t="s">
        <v>44</v>
      </c>
      <c r="F45" s="10" t="str">
        <f t="shared" si="35"/>
        <v>Quế Trung</v>
      </c>
      <c r="G45" s="22">
        <v>0</v>
      </c>
      <c r="H45" s="12">
        <v>0.5</v>
      </c>
      <c r="I45" s="12">
        <v>0.5</v>
      </c>
      <c r="J45" s="12">
        <v>0</v>
      </c>
      <c r="K45" s="12">
        <v>0</v>
      </c>
      <c r="L45" s="12">
        <v>0</v>
      </c>
      <c r="M45" s="12">
        <v>0</v>
      </c>
      <c r="N45" s="12">
        <v>0</v>
      </c>
      <c r="O45" s="12">
        <v>0</v>
      </c>
      <c r="P45" s="12">
        <v>0</v>
      </c>
      <c r="Q45" s="12">
        <v>0</v>
      </c>
      <c r="R45" s="12">
        <v>0</v>
      </c>
      <c r="S45" s="12">
        <v>0</v>
      </c>
      <c r="T45" s="12">
        <v>0</v>
      </c>
      <c r="U45" s="12">
        <v>0</v>
      </c>
      <c r="V45" s="12">
        <v>0</v>
      </c>
      <c r="W45" s="12">
        <v>0</v>
      </c>
      <c r="X45" s="12">
        <v>0.5</v>
      </c>
      <c r="Y45" s="12">
        <v>0</v>
      </c>
      <c r="Z45" s="22" t="s">
        <v>110</v>
      </c>
      <c r="AA45" s="22" t="s">
        <v>107</v>
      </c>
      <c r="AB45" s="22" t="s">
        <v>126</v>
      </c>
      <c r="AC45" s="22" t="s">
        <v>90</v>
      </c>
      <c r="AD45" s="22" t="s">
        <v>49</v>
      </c>
      <c r="AE45" s="63"/>
      <c r="AF45" s="62"/>
      <c r="AG45" s="62"/>
      <c r="AH45" s="62"/>
      <c r="AI45" s="62"/>
      <c r="AJ45" s="62"/>
      <c r="AK45" s="62"/>
      <c r="AL45" s="12">
        <v>0.5</v>
      </c>
      <c r="AM45" s="63"/>
      <c r="AN45" s="35" t="s">
        <v>243</v>
      </c>
    </row>
    <row r="46" spans="1:40" ht="15" customHeight="1">
      <c r="A46" s="4" t="s">
        <v>32</v>
      </c>
      <c r="B46" s="9">
        <f>MAX($B$10:B45)+1</f>
        <v>29</v>
      </c>
      <c r="C46" s="10" t="s">
        <v>130</v>
      </c>
      <c r="D46" s="11">
        <v>0</v>
      </c>
      <c r="E46" s="10" t="s">
        <v>44</v>
      </c>
      <c r="F46" s="10" t="str">
        <f t="shared" si="35"/>
        <v>Quế Trung</v>
      </c>
      <c r="G46" s="22">
        <v>0.1</v>
      </c>
      <c r="H46" s="12">
        <v>0.1</v>
      </c>
      <c r="I46" s="12">
        <v>0.2</v>
      </c>
      <c r="J46" s="12">
        <v>0</v>
      </c>
      <c r="K46" s="12">
        <v>0</v>
      </c>
      <c r="L46" s="12">
        <v>0</v>
      </c>
      <c r="M46" s="12">
        <v>0</v>
      </c>
      <c r="N46" s="12">
        <v>0.1</v>
      </c>
      <c r="O46" s="12">
        <v>0</v>
      </c>
      <c r="P46" s="12">
        <v>0</v>
      </c>
      <c r="Q46" s="12">
        <v>0</v>
      </c>
      <c r="R46" s="12">
        <v>0</v>
      </c>
      <c r="S46" s="12">
        <v>0</v>
      </c>
      <c r="T46" s="12">
        <v>0</v>
      </c>
      <c r="U46" s="12">
        <v>0.1</v>
      </c>
      <c r="V46" s="12">
        <v>0</v>
      </c>
      <c r="W46" s="12">
        <v>0</v>
      </c>
      <c r="X46" s="12">
        <v>0</v>
      </c>
      <c r="Y46" s="12">
        <v>0</v>
      </c>
      <c r="Z46" s="22" t="s">
        <v>131</v>
      </c>
      <c r="AA46" s="22" t="s">
        <v>60</v>
      </c>
      <c r="AB46" s="22" t="s">
        <v>47</v>
      </c>
      <c r="AC46" s="22" t="s">
        <v>48</v>
      </c>
      <c r="AD46" s="22" t="s">
        <v>49</v>
      </c>
      <c r="AE46" s="63"/>
      <c r="AF46" s="62"/>
      <c r="AG46" s="62"/>
      <c r="AH46" s="62"/>
      <c r="AI46" s="62"/>
      <c r="AJ46" s="62"/>
      <c r="AK46" s="62"/>
      <c r="AL46" s="12">
        <v>0.2</v>
      </c>
      <c r="AM46" s="63"/>
      <c r="AN46" s="35" t="s">
        <v>242</v>
      </c>
    </row>
    <row r="47" spans="1:40" ht="15" customHeight="1">
      <c r="A47" s="4" t="s">
        <v>32</v>
      </c>
      <c r="B47" s="9">
        <f>MAX($B$10:B46)+1</f>
        <v>30</v>
      </c>
      <c r="C47" s="10" t="s">
        <v>132</v>
      </c>
      <c r="D47" s="11" t="s">
        <v>133</v>
      </c>
      <c r="E47" s="10" t="s">
        <v>65</v>
      </c>
      <c r="F47" s="10" t="str">
        <f t="shared" si="35"/>
        <v>Ninh Khánh 2; Quế Ninh</v>
      </c>
      <c r="G47" s="22">
        <v>0</v>
      </c>
      <c r="H47" s="12">
        <v>1.45</v>
      </c>
      <c r="I47" s="12">
        <v>1.45</v>
      </c>
      <c r="J47" s="12">
        <v>0</v>
      </c>
      <c r="K47" s="12">
        <v>0</v>
      </c>
      <c r="L47" s="12">
        <v>1.08</v>
      </c>
      <c r="M47" s="12">
        <v>0.36999999999999988</v>
      </c>
      <c r="N47" s="12">
        <v>0</v>
      </c>
      <c r="O47" s="12">
        <v>0</v>
      </c>
      <c r="P47" s="12">
        <v>0</v>
      </c>
      <c r="Q47" s="12">
        <v>0</v>
      </c>
      <c r="R47" s="12">
        <v>0</v>
      </c>
      <c r="S47" s="12">
        <v>0</v>
      </c>
      <c r="T47" s="12">
        <v>0</v>
      </c>
      <c r="U47" s="12">
        <v>0</v>
      </c>
      <c r="V47" s="12">
        <v>0</v>
      </c>
      <c r="W47" s="12">
        <v>0</v>
      </c>
      <c r="X47" s="12">
        <v>0</v>
      </c>
      <c r="Y47" s="12">
        <v>0</v>
      </c>
      <c r="Z47" s="22" t="s">
        <v>134</v>
      </c>
      <c r="AA47" s="22" t="s">
        <v>135</v>
      </c>
      <c r="AB47" s="22" t="s">
        <v>136</v>
      </c>
      <c r="AC47" s="22">
        <v>0</v>
      </c>
      <c r="AD47" s="22" t="s">
        <v>49</v>
      </c>
      <c r="AE47" s="63"/>
      <c r="AF47" s="62"/>
      <c r="AG47" s="62"/>
      <c r="AH47" s="62"/>
      <c r="AI47" s="62"/>
      <c r="AJ47" s="62"/>
      <c r="AK47" s="62"/>
      <c r="AL47" s="62"/>
      <c r="AM47" s="12">
        <v>1.45</v>
      </c>
      <c r="AN47" s="35"/>
    </row>
    <row r="48" spans="1:40" ht="15" customHeight="1">
      <c r="A48" s="4" t="s">
        <v>32</v>
      </c>
      <c r="B48" s="9">
        <f>MAX($B$10:B47)+1</f>
        <v>31</v>
      </c>
      <c r="C48" s="10" t="s">
        <v>137</v>
      </c>
      <c r="D48" s="11" t="s">
        <v>138</v>
      </c>
      <c r="E48" s="10" t="s">
        <v>44</v>
      </c>
      <c r="F48" s="10" t="str">
        <f t="shared" si="35"/>
        <v>thôn Trung Hạ; Quế Trung</v>
      </c>
      <c r="G48" s="22">
        <v>0.5</v>
      </c>
      <c r="H48" s="12">
        <v>3.0000000000000004</v>
      </c>
      <c r="I48" s="12">
        <v>3.5000000000000004</v>
      </c>
      <c r="J48" s="12">
        <v>0</v>
      </c>
      <c r="K48" s="12">
        <v>0</v>
      </c>
      <c r="L48" s="12">
        <v>0</v>
      </c>
      <c r="M48" s="12">
        <v>0.2</v>
      </c>
      <c r="N48" s="12">
        <v>1</v>
      </c>
      <c r="O48" s="12">
        <v>0</v>
      </c>
      <c r="P48" s="12">
        <v>1.5</v>
      </c>
      <c r="Q48" s="12">
        <v>0</v>
      </c>
      <c r="R48" s="12">
        <v>0.1</v>
      </c>
      <c r="S48" s="12">
        <v>0</v>
      </c>
      <c r="T48" s="12">
        <v>0</v>
      </c>
      <c r="U48" s="12">
        <v>0.5</v>
      </c>
      <c r="V48" s="12">
        <v>0</v>
      </c>
      <c r="W48" s="12">
        <v>0</v>
      </c>
      <c r="X48" s="12">
        <v>0</v>
      </c>
      <c r="Y48" s="12">
        <v>0.2</v>
      </c>
      <c r="Z48" s="22" t="s">
        <v>81</v>
      </c>
      <c r="AA48" s="22" t="s">
        <v>56</v>
      </c>
      <c r="AB48" s="22" t="s">
        <v>47</v>
      </c>
      <c r="AC48" s="22" t="s">
        <v>139</v>
      </c>
      <c r="AD48" s="22" t="s">
        <v>78</v>
      </c>
      <c r="AE48" s="63"/>
      <c r="AF48" s="62"/>
      <c r="AG48" s="62"/>
      <c r="AH48" s="62"/>
      <c r="AI48" s="62"/>
      <c r="AJ48" s="62"/>
      <c r="AK48" s="62"/>
      <c r="AL48" s="12">
        <v>3.5000000000000004</v>
      </c>
      <c r="AM48" s="63"/>
      <c r="AN48" s="35"/>
    </row>
    <row r="49" spans="1:40" ht="15" customHeight="1">
      <c r="A49" s="4" t="s">
        <v>32</v>
      </c>
      <c r="B49" s="9">
        <f>MAX($B$10:B48)+1</f>
        <v>32</v>
      </c>
      <c r="C49" s="10" t="s">
        <v>140</v>
      </c>
      <c r="D49" s="11" t="s">
        <v>141</v>
      </c>
      <c r="E49" s="10" t="s">
        <v>102</v>
      </c>
      <c r="F49" s="10" t="str">
        <f t="shared" si="35"/>
        <v>Thôn Phước Bình Trung và thôn Đại An; Sơn Viên</v>
      </c>
      <c r="G49" s="22">
        <v>0</v>
      </c>
      <c r="H49" s="12">
        <v>0.9</v>
      </c>
      <c r="I49" s="12">
        <v>0.9</v>
      </c>
      <c r="J49" s="12">
        <v>0</v>
      </c>
      <c r="K49" s="12">
        <v>0</v>
      </c>
      <c r="L49" s="12">
        <v>0.5</v>
      </c>
      <c r="M49" s="12">
        <v>0.4</v>
      </c>
      <c r="N49" s="12">
        <v>0</v>
      </c>
      <c r="O49" s="12">
        <v>0</v>
      </c>
      <c r="P49" s="12">
        <v>0</v>
      </c>
      <c r="Q49" s="12">
        <v>0</v>
      </c>
      <c r="R49" s="12">
        <v>0</v>
      </c>
      <c r="S49" s="12">
        <v>0</v>
      </c>
      <c r="T49" s="12">
        <v>0</v>
      </c>
      <c r="U49" s="12">
        <v>0</v>
      </c>
      <c r="V49" s="12">
        <v>0</v>
      </c>
      <c r="W49" s="12">
        <v>0</v>
      </c>
      <c r="X49" s="12">
        <v>0</v>
      </c>
      <c r="Y49" s="12">
        <v>0</v>
      </c>
      <c r="Z49" s="22" t="s">
        <v>142</v>
      </c>
      <c r="AA49" s="22" t="s">
        <v>143</v>
      </c>
      <c r="AB49" s="22" t="s">
        <v>144</v>
      </c>
      <c r="AC49" s="22" t="s">
        <v>145</v>
      </c>
      <c r="AD49" s="22" t="s">
        <v>78</v>
      </c>
      <c r="AE49" s="63"/>
      <c r="AF49" s="62"/>
      <c r="AG49" s="62"/>
      <c r="AH49" s="62"/>
      <c r="AI49" s="62"/>
      <c r="AJ49" s="62"/>
      <c r="AK49" s="62"/>
      <c r="AL49" s="12">
        <v>0.9</v>
      </c>
      <c r="AM49" s="63"/>
      <c r="AN49" s="35" t="s">
        <v>244</v>
      </c>
    </row>
    <row r="50" spans="1:40" ht="15" customHeight="1">
      <c r="A50" s="4" t="s">
        <v>32</v>
      </c>
      <c r="B50" s="9">
        <f>MAX($B$10:B49)+1</f>
        <v>33</v>
      </c>
      <c r="C50" s="10" t="s">
        <v>140</v>
      </c>
      <c r="D50" s="11" t="s">
        <v>146</v>
      </c>
      <c r="E50" s="10" t="s">
        <v>89</v>
      </c>
      <c r="F50" s="10" t="str">
        <f t="shared" si="35"/>
        <v>thôn Lộc Đông; Quế Lộc</v>
      </c>
      <c r="G50" s="22">
        <v>0</v>
      </c>
      <c r="H50" s="12">
        <v>0.3</v>
      </c>
      <c r="I50" s="12">
        <v>0.3</v>
      </c>
      <c r="J50" s="12">
        <v>0</v>
      </c>
      <c r="K50" s="12">
        <v>0</v>
      </c>
      <c r="L50" s="12">
        <v>0.3</v>
      </c>
      <c r="M50" s="12">
        <v>0</v>
      </c>
      <c r="N50" s="12">
        <v>0</v>
      </c>
      <c r="O50" s="12">
        <v>0</v>
      </c>
      <c r="P50" s="12">
        <v>0</v>
      </c>
      <c r="Q50" s="12">
        <v>0</v>
      </c>
      <c r="R50" s="12">
        <v>0</v>
      </c>
      <c r="S50" s="12">
        <v>0</v>
      </c>
      <c r="T50" s="12">
        <v>0</v>
      </c>
      <c r="U50" s="12">
        <v>0</v>
      </c>
      <c r="V50" s="12">
        <v>0</v>
      </c>
      <c r="W50" s="12">
        <v>0</v>
      </c>
      <c r="X50" s="12">
        <v>0</v>
      </c>
      <c r="Y50" s="12">
        <v>0</v>
      </c>
      <c r="Z50" s="22" t="s">
        <v>147</v>
      </c>
      <c r="AA50" s="22" t="s">
        <v>143</v>
      </c>
      <c r="AB50" s="22" t="s">
        <v>114</v>
      </c>
      <c r="AC50" s="22" t="s">
        <v>148</v>
      </c>
      <c r="AD50" s="22" t="s">
        <v>78</v>
      </c>
      <c r="AE50" s="63"/>
      <c r="AF50" s="62"/>
      <c r="AG50" s="62"/>
      <c r="AH50" s="62"/>
      <c r="AI50" s="62"/>
      <c r="AJ50" s="62"/>
      <c r="AK50" s="62"/>
      <c r="AL50" s="12">
        <v>0.3</v>
      </c>
      <c r="AM50" s="63"/>
      <c r="AN50" s="35" t="s">
        <v>244</v>
      </c>
    </row>
    <row r="51" spans="1:40" ht="15" customHeight="1">
      <c r="A51" s="3" t="s">
        <v>40</v>
      </c>
      <c r="B51" s="28" t="s">
        <v>33</v>
      </c>
      <c r="C51" s="6" t="s">
        <v>149</v>
      </c>
      <c r="D51" s="6"/>
      <c r="E51" s="7">
        <v>0</v>
      </c>
      <c r="F51" s="7">
        <f t="shared" si="35"/>
        <v>0</v>
      </c>
      <c r="G51" s="8">
        <v>0</v>
      </c>
      <c r="H51" s="8">
        <v>1.04</v>
      </c>
      <c r="I51" s="8">
        <f>SUM(I52:I53)</f>
        <v>1.04</v>
      </c>
      <c r="J51" s="8">
        <f t="shared" ref="J51:AM51" si="44">SUM(J52:J53)</f>
        <v>0</v>
      </c>
      <c r="K51" s="8">
        <f t="shared" si="44"/>
        <v>0</v>
      </c>
      <c r="L51" s="8">
        <f t="shared" si="44"/>
        <v>0</v>
      </c>
      <c r="M51" s="8">
        <f t="shared" si="44"/>
        <v>0</v>
      </c>
      <c r="N51" s="8">
        <f t="shared" si="44"/>
        <v>0.84000000000000008</v>
      </c>
      <c r="O51" s="8">
        <f t="shared" si="44"/>
        <v>0</v>
      </c>
      <c r="P51" s="8">
        <f t="shared" si="44"/>
        <v>0.13</v>
      </c>
      <c r="Q51" s="8">
        <f t="shared" si="44"/>
        <v>0</v>
      </c>
      <c r="R51" s="8">
        <f t="shared" si="44"/>
        <v>0</v>
      </c>
      <c r="S51" s="8">
        <f t="shared" si="44"/>
        <v>0</v>
      </c>
      <c r="T51" s="8">
        <f t="shared" si="44"/>
        <v>0</v>
      </c>
      <c r="U51" s="8">
        <f t="shared" si="44"/>
        <v>0.05</v>
      </c>
      <c r="V51" s="8">
        <f t="shared" si="44"/>
        <v>0.02</v>
      </c>
      <c r="W51" s="8">
        <f t="shared" si="44"/>
        <v>0</v>
      </c>
      <c r="X51" s="8">
        <f t="shared" si="44"/>
        <v>0</v>
      </c>
      <c r="Y51" s="8">
        <f t="shared" si="44"/>
        <v>0</v>
      </c>
      <c r="Z51" s="8">
        <f t="shared" si="44"/>
        <v>0</v>
      </c>
      <c r="AA51" s="8">
        <f t="shared" si="44"/>
        <v>0</v>
      </c>
      <c r="AB51" s="8">
        <f t="shared" si="44"/>
        <v>0</v>
      </c>
      <c r="AC51" s="8">
        <f t="shared" si="44"/>
        <v>0</v>
      </c>
      <c r="AD51" s="8">
        <f t="shared" si="44"/>
        <v>0</v>
      </c>
      <c r="AE51" s="8">
        <f t="shared" si="44"/>
        <v>0</v>
      </c>
      <c r="AF51" s="8">
        <f t="shared" si="44"/>
        <v>0</v>
      </c>
      <c r="AG51" s="8">
        <f t="shared" si="44"/>
        <v>0</v>
      </c>
      <c r="AH51" s="8">
        <f t="shared" si="44"/>
        <v>0</v>
      </c>
      <c r="AI51" s="8">
        <f t="shared" si="44"/>
        <v>0</v>
      </c>
      <c r="AJ51" s="8">
        <f t="shared" si="44"/>
        <v>0</v>
      </c>
      <c r="AK51" s="8">
        <f t="shared" si="44"/>
        <v>0</v>
      </c>
      <c r="AL51" s="8">
        <f t="shared" si="44"/>
        <v>1.04</v>
      </c>
      <c r="AM51" s="8">
        <f t="shared" si="44"/>
        <v>0</v>
      </c>
      <c r="AN51" s="35"/>
    </row>
    <row r="52" spans="1:40" ht="15" customHeight="1">
      <c r="A52" s="4" t="s">
        <v>33</v>
      </c>
      <c r="B52" s="9">
        <f>MAX($B$10:B51)+1</f>
        <v>34</v>
      </c>
      <c r="C52" s="10" t="s">
        <v>150</v>
      </c>
      <c r="D52" s="11">
        <v>0</v>
      </c>
      <c r="E52" s="10" t="s">
        <v>65</v>
      </c>
      <c r="F52" s="10" t="str">
        <f t="shared" si="35"/>
        <v>Quế Ninh</v>
      </c>
      <c r="G52" s="22">
        <v>0</v>
      </c>
      <c r="H52" s="12">
        <v>0.79</v>
      </c>
      <c r="I52" s="12">
        <v>0.79</v>
      </c>
      <c r="J52" s="12">
        <v>0</v>
      </c>
      <c r="K52" s="12">
        <v>0</v>
      </c>
      <c r="L52" s="12">
        <v>0</v>
      </c>
      <c r="M52" s="12">
        <v>0</v>
      </c>
      <c r="N52" s="12">
        <v>0.79</v>
      </c>
      <c r="O52" s="12">
        <v>0</v>
      </c>
      <c r="P52" s="12">
        <v>0</v>
      </c>
      <c r="Q52" s="12">
        <v>0</v>
      </c>
      <c r="R52" s="12">
        <v>0</v>
      </c>
      <c r="S52" s="12">
        <v>0</v>
      </c>
      <c r="T52" s="12">
        <v>0</v>
      </c>
      <c r="U52" s="12">
        <v>0</v>
      </c>
      <c r="V52" s="12">
        <v>0</v>
      </c>
      <c r="W52" s="12">
        <v>0</v>
      </c>
      <c r="X52" s="12">
        <v>0</v>
      </c>
      <c r="Y52" s="12">
        <v>0</v>
      </c>
      <c r="Z52" s="22" t="s">
        <v>151</v>
      </c>
      <c r="AA52" s="22" t="s">
        <v>56</v>
      </c>
      <c r="AB52" s="22" t="s">
        <v>68</v>
      </c>
      <c r="AC52" s="22" t="s">
        <v>69</v>
      </c>
      <c r="AD52" s="22" t="s">
        <v>49</v>
      </c>
      <c r="AE52" s="63"/>
      <c r="AF52" s="62"/>
      <c r="AG52" s="62"/>
      <c r="AH52" s="62"/>
      <c r="AI52" s="62"/>
      <c r="AJ52" s="62"/>
      <c r="AK52" s="62"/>
      <c r="AL52" s="12">
        <v>0.79</v>
      </c>
      <c r="AM52" s="63"/>
      <c r="AN52" s="35" t="s">
        <v>245</v>
      </c>
    </row>
    <row r="53" spans="1:40" ht="15" customHeight="1">
      <c r="A53" s="4" t="s">
        <v>33</v>
      </c>
      <c r="B53" s="9">
        <f>MAX($B$10:B52)+1</f>
        <v>35</v>
      </c>
      <c r="C53" s="10" t="s">
        <v>152</v>
      </c>
      <c r="D53" s="11">
        <v>0</v>
      </c>
      <c r="E53" s="10" t="s">
        <v>65</v>
      </c>
      <c r="F53" s="10" t="str">
        <f t="shared" si="35"/>
        <v>Quế Ninh</v>
      </c>
      <c r="G53" s="22">
        <v>0</v>
      </c>
      <c r="H53" s="12">
        <v>0.25</v>
      </c>
      <c r="I53" s="12">
        <v>0.25</v>
      </c>
      <c r="J53" s="12">
        <v>0</v>
      </c>
      <c r="K53" s="12">
        <v>0</v>
      </c>
      <c r="L53" s="12">
        <v>0</v>
      </c>
      <c r="M53" s="12">
        <v>0</v>
      </c>
      <c r="N53" s="12">
        <v>0.05</v>
      </c>
      <c r="O53" s="12">
        <v>0</v>
      </c>
      <c r="P53" s="12">
        <v>0.13</v>
      </c>
      <c r="Q53" s="12">
        <v>0</v>
      </c>
      <c r="R53" s="12">
        <v>0</v>
      </c>
      <c r="S53" s="12">
        <v>0</v>
      </c>
      <c r="T53" s="12">
        <v>0</v>
      </c>
      <c r="U53" s="12">
        <v>0.05</v>
      </c>
      <c r="V53" s="12">
        <v>0.02</v>
      </c>
      <c r="W53" s="12">
        <v>0</v>
      </c>
      <c r="X53" s="12">
        <v>0</v>
      </c>
      <c r="Y53" s="12">
        <v>0</v>
      </c>
      <c r="Z53" s="22" t="s">
        <v>151</v>
      </c>
      <c r="AA53" s="22" t="s">
        <v>56</v>
      </c>
      <c r="AB53" s="22" t="s">
        <v>68</v>
      </c>
      <c r="AC53" s="22" t="s">
        <v>69</v>
      </c>
      <c r="AD53" s="22" t="s">
        <v>49</v>
      </c>
      <c r="AE53" s="63"/>
      <c r="AF53" s="62"/>
      <c r="AG53" s="62"/>
      <c r="AH53" s="62"/>
      <c r="AI53" s="62"/>
      <c r="AJ53" s="62"/>
      <c r="AK53" s="62"/>
      <c r="AL53" s="12">
        <v>0.25</v>
      </c>
      <c r="AM53" s="63"/>
      <c r="AN53" s="35" t="s">
        <v>245</v>
      </c>
    </row>
    <row r="54" spans="1:40" ht="15" customHeight="1">
      <c r="A54" s="3" t="s">
        <v>40</v>
      </c>
      <c r="B54" s="28" t="s">
        <v>36</v>
      </c>
      <c r="C54" s="6" t="s">
        <v>153</v>
      </c>
      <c r="D54" s="6"/>
      <c r="E54" s="7">
        <v>0</v>
      </c>
      <c r="F54" s="7">
        <f t="shared" si="35"/>
        <v>0</v>
      </c>
      <c r="G54" s="8">
        <v>0</v>
      </c>
      <c r="H54" s="8">
        <v>0.95</v>
      </c>
      <c r="I54" s="8">
        <f>SUM(I55:I60)</f>
        <v>0.95</v>
      </c>
      <c r="J54" s="8">
        <f t="shared" ref="J54:AM54" si="45">SUM(J55:J60)</f>
        <v>0</v>
      </c>
      <c r="K54" s="8">
        <f t="shared" si="45"/>
        <v>0</v>
      </c>
      <c r="L54" s="8">
        <f t="shared" si="45"/>
        <v>0</v>
      </c>
      <c r="M54" s="8">
        <f t="shared" si="45"/>
        <v>0.30000000000000004</v>
      </c>
      <c r="N54" s="8">
        <f t="shared" si="45"/>
        <v>0.14000000000000001</v>
      </c>
      <c r="O54" s="8">
        <f t="shared" si="45"/>
        <v>0</v>
      </c>
      <c r="P54" s="8">
        <f t="shared" si="45"/>
        <v>0.2</v>
      </c>
      <c r="Q54" s="8">
        <f t="shared" si="45"/>
        <v>0</v>
      </c>
      <c r="R54" s="8">
        <f t="shared" si="45"/>
        <v>0</v>
      </c>
      <c r="S54" s="8">
        <f t="shared" si="45"/>
        <v>0</v>
      </c>
      <c r="T54" s="8">
        <f t="shared" si="45"/>
        <v>0</v>
      </c>
      <c r="U54" s="8">
        <f t="shared" si="45"/>
        <v>0</v>
      </c>
      <c r="V54" s="8">
        <f t="shared" si="45"/>
        <v>0</v>
      </c>
      <c r="W54" s="8">
        <f t="shared" si="45"/>
        <v>0</v>
      </c>
      <c r="X54" s="8">
        <f t="shared" si="45"/>
        <v>0.31</v>
      </c>
      <c r="Y54" s="8">
        <f t="shared" si="45"/>
        <v>0</v>
      </c>
      <c r="Z54" s="8">
        <f t="shared" si="45"/>
        <v>0</v>
      </c>
      <c r="AA54" s="8">
        <f t="shared" si="45"/>
        <v>0</v>
      </c>
      <c r="AB54" s="8">
        <f t="shared" si="45"/>
        <v>0</v>
      </c>
      <c r="AC54" s="8">
        <f t="shared" si="45"/>
        <v>0</v>
      </c>
      <c r="AD54" s="8">
        <f t="shared" si="45"/>
        <v>0</v>
      </c>
      <c r="AE54" s="8">
        <f t="shared" si="45"/>
        <v>0</v>
      </c>
      <c r="AF54" s="8">
        <f t="shared" si="45"/>
        <v>0</v>
      </c>
      <c r="AG54" s="8">
        <f t="shared" si="45"/>
        <v>0</v>
      </c>
      <c r="AH54" s="8">
        <f t="shared" si="45"/>
        <v>0</v>
      </c>
      <c r="AI54" s="8">
        <f t="shared" si="45"/>
        <v>0</v>
      </c>
      <c r="AJ54" s="8">
        <f t="shared" si="45"/>
        <v>0</v>
      </c>
      <c r="AK54" s="8">
        <f t="shared" si="45"/>
        <v>0</v>
      </c>
      <c r="AL54" s="8">
        <f t="shared" si="45"/>
        <v>0.95</v>
      </c>
      <c r="AM54" s="8">
        <f t="shared" si="45"/>
        <v>0</v>
      </c>
      <c r="AN54" s="35"/>
    </row>
    <row r="55" spans="1:40" ht="15" customHeight="1">
      <c r="A55" s="4" t="s">
        <v>36</v>
      </c>
      <c r="B55" s="9">
        <f>MAX($B$10:B54)+1</f>
        <v>36</v>
      </c>
      <c r="C55" s="10" t="s">
        <v>154</v>
      </c>
      <c r="D55" s="11">
        <v>0</v>
      </c>
      <c r="E55" s="10" t="s">
        <v>44</v>
      </c>
      <c r="F55" s="10" t="str">
        <f t="shared" si="35"/>
        <v>Quế Trung</v>
      </c>
      <c r="G55" s="22">
        <v>0</v>
      </c>
      <c r="H55" s="12">
        <v>0.04</v>
      </c>
      <c r="I55" s="12">
        <v>0.04</v>
      </c>
      <c r="J55" s="12">
        <v>0</v>
      </c>
      <c r="K55" s="12">
        <v>0</v>
      </c>
      <c r="L55" s="12">
        <v>0</v>
      </c>
      <c r="M55" s="12">
        <v>0</v>
      </c>
      <c r="N55" s="12">
        <v>0.04</v>
      </c>
      <c r="O55" s="12">
        <v>0</v>
      </c>
      <c r="P55" s="12">
        <v>0</v>
      </c>
      <c r="Q55" s="12">
        <v>0</v>
      </c>
      <c r="R55" s="12">
        <v>0</v>
      </c>
      <c r="S55" s="12">
        <v>0</v>
      </c>
      <c r="T55" s="12">
        <v>0</v>
      </c>
      <c r="U55" s="12">
        <v>0</v>
      </c>
      <c r="V55" s="12">
        <v>0</v>
      </c>
      <c r="W55" s="12">
        <v>0</v>
      </c>
      <c r="X55" s="12">
        <v>0</v>
      </c>
      <c r="Y55" s="12">
        <v>0</v>
      </c>
      <c r="Z55" s="22" t="s">
        <v>110</v>
      </c>
      <c r="AA55" s="22" t="s">
        <v>107</v>
      </c>
      <c r="AB55" s="22" t="s">
        <v>126</v>
      </c>
      <c r="AC55" s="22" t="s">
        <v>155</v>
      </c>
      <c r="AD55" s="22" t="s">
        <v>49</v>
      </c>
      <c r="AE55" s="63"/>
      <c r="AF55" s="62"/>
      <c r="AG55" s="62"/>
      <c r="AH55" s="62"/>
      <c r="AI55" s="62"/>
      <c r="AJ55" s="62"/>
      <c r="AK55" s="62"/>
      <c r="AL55" s="12">
        <v>0.04</v>
      </c>
      <c r="AM55" s="63"/>
      <c r="AN55" s="35" t="s">
        <v>245</v>
      </c>
    </row>
    <row r="56" spans="1:40" ht="15" customHeight="1">
      <c r="A56" s="4" t="s">
        <v>36</v>
      </c>
      <c r="B56" s="9">
        <f>MAX($B$10:B55)+1</f>
        <v>37</v>
      </c>
      <c r="C56" s="10" t="s">
        <v>156</v>
      </c>
      <c r="D56" s="11">
        <v>0</v>
      </c>
      <c r="E56" s="10" t="s">
        <v>44</v>
      </c>
      <c r="F56" s="10" t="str">
        <f t="shared" si="35"/>
        <v>Quế Trung</v>
      </c>
      <c r="G56" s="22">
        <v>0</v>
      </c>
      <c r="H56" s="12">
        <v>0.15</v>
      </c>
      <c r="I56" s="12">
        <v>0.15</v>
      </c>
      <c r="J56" s="12">
        <v>0</v>
      </c>
      <c r="K56" s="12">
        <v>0</v>
      </c>
      <c r="L56" s="12">
        <v>0</v>
      </c>
      <c r="M56" s="12">
        <v>0</v>
      </c>
      <c r="N56" s="12">
        <v>0</v>
      </c>
      <c r="O56" s="12">
        <v>0</v>
      </c>
      <c r="P56" s="12">
        <v>0</v>
      </c>
      <c r="Q56" s="12">
        <v>0</v>
      </c>
      <c r="R56" s="12">
        <v>0</v>
      </c>
      <c r="S56" s="12">
        <v>0</v>
      </c>
      <c r="T56" s="12">
        <v>0</v>
      </c>
      <c r="U56" s="12">
        <v>0</v>
      </c>
      <c r="V56" s="12">
        <v>0</v>
      </c>
      <c r="W56" s="12">
        <v>0</v>
      </c>
      <c r="X56" s="12">
        <v>0.15</v>
      </c>
      <c r="Y56" s="12">
        <v>0</v>
      </c>
      <c r="Z56" s="22" t="s">
        <v>110</v>
      </c>
      <c r="AA56" s="22" t="s">
        <v>107</v>
      </c>
      <c r="AB56" s="22" t="s">
        <v>126</v>
      </c>
      <c r="AC56" s="22" t="s">
        <v>157</v>
      </c>
      <c r="AD56" s="22" t="s">
        <v>49</v>
      </c>
      <c r="AE56" s="63"/>
      <c r="AF56" s="62"/>
      <c r="AG56" s="62"/>
      <c r="AH56" s="62"/>
      <c r="AI56" s="62"/>
      <c r="AJ56" s="62"/>
      <c r="AK56" s="62"/>
      <c r="AL56" s="12">
        <v>0.15</v>
      </c>
      <c r="AM56" s="63"/>
      <c r="AN56" s="35" t="s">
        <v>246</v>
      </c>
    </row>
    <row r="57" spans="1:40" ht="15" customHeight="1">
      <c r="A57" s="4" t="s">
        <v>36</v>
      </c>
      <c r="B57" s="9">
        <f>MAX($B$10:B56)+1</f>
        <v>38</v>
      </c>
      <c r="C57" s="10" t="s">
        <v>158</v>
      </c>
      <c r="D57" s="11">
        <v>0</v>
      </c>
      <c r="E57" s="10" t="s">
        <v>44</v>
      </c>
      <c r="F57" s="10" t="str">
        <f t="shared" si="35"/>
        <v>Quế Trung</v>
      </c>
      <c r="G57" s="22">
        <v>0</v>
      </c>
      <c r="H57" s="12">
        <v>0.16</v>
      </c>
      <c r="I57" s="12">
        <v>0.16</v>
      </c>
      <c r="J57" s="12">
        <v>0</v>
      </c>
      <c r="K57" s="12">
        <v>0</v>
      </c>
      <c r="L57" s="12">
        <v>0</v>
      </c>
      <c r="M57" s="12">
        <v>0</v>
      </c>
      <c r="N57" s="12">
        <v>0</v>
      </c>
      <c r="O57" s="12">
        <v>0</v>
      </c>
      <c r="P57" s="12">
        <v>0</v>
      </c>
      <c r="Q57" s="12">
        <v>0</v>
      </c>
      <c r="R57" s="12">
        <v>0</v>
      </c>
      <c r="S57" s="12">
        <v>0</v>
      </c>
      <c r="T57" s="12">
        <v>0</v>
      </c>
      <c r="U57" s="12">
        <v>0</v>
      </c>
      <c r="V57" s="12">
        <v>0</v>
      </c>
      <c r="W57" s="12">
        <v>0</v>
      </c>
      <c r="X57" s="12">
        <v>0.16</v>
      </c>
      <c r="Y57" s="12">
        <v>0</v>
      </c>
      <c r="Z57" s="22" t="s">
        <v>110</v>
      </c>
      <c r="AA57" s="22" t="s">
        <v>107</v>
      </c>
      <c r="AB57" s="22" t="s">
        <v>126</v>
      </c>
      <c r="AC57" s="22" t="s">
        <v>48</v>
      </c>
      <c r="AD57" s="22" t="s">
        <v>49</v>
      </c>
      <c r="AE57" s="63"/>
      <c r="AF57" s="62"/>
      <c r="AG57" s="62"/>
      <c r="AH57" s="62"/>
      <c r="AI57" s="62"/>
      <c r="AJ57" s="62"/>
      <c r="AK57" s="62"/>
      <c r="AL57" s="12">
        <v>0.16</v>
      </c>
      <c r="AM57" s="63"/>
      <c r="AN57" s="35" t="s">
        <v>247</v>
      </c>
    </row>
    <row r="58" spans="1:40" ht="15" customHeight="1">
      <c r="A58" s="4" t="s">
        <v>36</v>
      </c>
      <c r="B58" s="9">
        <f>MAX($B$10:B57)+1</f>
        <v>39</v>
      </c>
      <c r="C58" s="10" t="s">
        <v>159</v>
      </c>
      <c r="D58" s="11">
        <v>0</v>
      </c>
      <c r="E58" s="10" t="s">
        <v>44</v>
      </c>
      <c r="F58" s="10" t="str">
        <f t="shared" si="35"/>
        <v>Quế Trung</v>
      </c>
      <c r="G58" s="22">
        <v>0</v>
      </c>
      <c r="H58" s="12">
        <v>0.2</v>
      </c>
      <c r="I58" s="12">
        <v>0.2</v>
      </c>
      <c r="J58" s="12">
        <v>0</v>
      </c>
      <c r="K58" s="12">
        <v>0</v>
      </c>
      <c r="L58" s="12">
        <v>0</v>
      </c>
      <c r="M58" s="12">
        <v>0.1</v>
      </c>
      <c r="N58" s="12">
        <v>0</v>
      </c>
      <c r="O58" s="12">
        <v>0</v>
      </c>
      <c r="P58" s="12">
        <v>0.1</v>
      </c>
      <c r="Q58" s="12">
        <v>0</v>
      </c>
      <c r="R58" s="12">
        <v>0</v>
      </c>
      <c r="S58" s="12">
        <v>0</v>
      </c>
      <c r="T58" s="12">
        <v>0</v>
      </c>
      <c r="U58" s="12">
        <v>0</v>
      </c>
      <c r="V58" s="12">
        <v>0</v>
      </c>
      <c r="W58" s="12">
        <v>0</v>
      </c>
      <c r="X58" s="12">
        <v>0</v>
      </c>
      <c r="Y58" s="12">
        <v>0</v>
      </c>
      <c r="Z58" s="22" t="s">
        <v>160</v>
      </c>
      <c r="AA58" s="22" t="s">
        <v>161</v>
      </c>
      <c r="AB58" s="22" t="s">
        <v>126</v>
      </c>
      <c r="AC58" s="22" t="s">
        <v>57</v>
      </c>
      <c r="AD58" s="22" t="s">
        <v>49</v>
      </c>
      <c r="AE58" s="63"/>
      <c r="AF58" s="62"/>
      <c r="AG58" s="62"/>
      <c r="AH58" s="62"/>
      <c r="AI58" s="62"/>
      <c r="AJ58" s="62"/>
      <c r="AK58" s="62"/>
      <c r="AL58" s="12">
        <v>0.2</v>
      </c>
      <c r="AM58" s="63"/>
      <c r="AN58" s="35" t="s">
        <v>247</v>
      </c>
    </row>
    <row r="59" spans="1:40" ht="15" customHeight="1">
      <c r="A59" s="4" t="s">
        <v>36</v>
      </c>
      <c r="B59" s="9">
        <f>MAX($B$10:B58)+1</f>
        <v>40</v>
      </c>
      <c r="C59" s="10" t="s">
        <v>162</v>
      </c>
      <c r="D59" s="11">
        <v>0</v>
      </c>
      <c r="E59" s="10" t="s">
        <v>44</v>
      </c>
      <c r="F59" s="10" t="str">
        <f t="shared" si="35"/>
        <v>Quế Trung</v>
      </c>
      <c r="G59" s="22">
        <v>0</v>
      </c>
      <c r="H59" s="12">
        <v>0.2</v>
      </c>
      <c r="I59" s="12">
        <v>0.2</v>
      </c>
      <c r="J59" s="12">
        <v>0</v>
      </c>
      <c r="K59" s="12">
        <v>0</v>
      </c>
      <c r="L59" s="12">
        <v>0</v>
      </c>
      <c r="M59" s="12">
        <v>0.1</v>
      </c>
      <c r="N59" s="12">
        <v>0</v>
      </c>
      <c r="O59" s="12">
        <v>0</v>
      </c>
      <c r="P59" s="12">
        <v>0.1</v>
      </c>
      <c r="Q59" s="12">
        <v>0</v>
      </c>
      <c r="R59" s="12">
        <v>0</v>
      </c>
      <c r="S59" s="12">
        <v>0</v>
      </c>
      <c r="T59" s="12">
        <v>0</v>
      </c>
      <c r="U59" s="12">
        <v>0</v>
      </c>
      <c r="V59" s="12">
        <v>0</v>
      </c>
      <c r="W59" s="12">
        <v>0</v>
      </c>
      <c r="X59" s="12">
        <v>0</v>
      </c>
      <c r="Y59" s="12">
        <v>0</v>
      </c>
      <c r="Z59" s="22" t="s">
        <v>160</v>
      </c>
      <c r="AA59" s="22" t="s">
        <v>161</v>
      </c>
      <c r="AB59" s="22" t="s">
        <v>126</v>
      </c>
      <c r="AC59" s="22" t="s">
        <v>98</v>
      </c>
      <c r="AD59" s="22" t="s">
        <v>49</v>
      </c>
      <c r="AE59" s="63"/>
      <c r="AF59" s="62"/>
      <c r="AG59" s="62"/>
      <c r="AH59" s="62"/>
      <c r="AI59" s="62"/>
      <c r="AJ59" s="62"/>
      <c r="AK59" s="62"/>
      <c r="AL59" s="12">
        <v>0.2</v>
      </c>
      <c r="AM59" s="63"/>
      <c r="AN59" s="35" t="s">
        <v>247</v>
      </c>
    </row>
    <row r="60" spans="1:40" ht="15" customHeight="1">
      <c r="A60" s="4" t="s">
        <v>36</v>
      </c>
      <c r="B60" s="9">
        <f>MAX($B$10:B59)+1</f>
        <v>41</v>
      </c>
      <c r="C60" s="10" t="s">
        <v>163</v>
      </c>
      <c r="D60" s="11">
        <v>0</v>
      </c>
      <c r="E60" s="10" t="s">
        <v>44</v>
      </c>
      <c r="F60" s="10" t="str">
        <f t="shared" si="35"/>
        <v>Quế Trung</v>
      </c>
      <c r="G60" s="22">
        <v>0</v>
      </c>
      <c r="H60" s="12">
        <v>0.2</v>
      </c>
      <c r="I60" s="12">
        <v>0.2</v>
      </c>
      <c r="J60" s="12">
        <v>0</v>
      </c>
      <c r="K60" s="12">
        <v>0</v>
      </c>
      <c r="L60" s="12">
        <v>0</v>
      </c>
      <c r="M60" s="12">
        <v>0.1</v>
      </c>
      <c r="N60" s="12">
        <v>0.1</v>
      </c>
      <c r="O60" s="12">
        <v>0</v>
      </c>
      <c r="P60" s="12">
        <v>0</v>
      </c>
      <c r="Q60" s="12">
        <v>0</v>
      </c>
      <c r="R60" s="12">
        <v>0</v>
      </c>
      <c r="S60" s="12">
        <v>0</v>
      </c>
      <c r="T60" s="12">
        <v>0</v>
      </c>
      <c r="U60" s="12">
        <v>0</v>
      </c>
      <c r="V60" s="12">
        <v>0</v>
      </c>
      <c r="W60" s="12">
        <v>0</v>
      </c>
      <c r="X60" s="12">
        <v>0</v>
      </c>
      <c r="Y60" s="12">
        <v>0</v>
      </c>
      <c r="Z60" s="22" t="s">
        <v>160</v>
      </c>
      <c r="AA60" s="22" t="s">
        <v>161</v>
      </c>
      <c r="AB60" s="22" t="s">
        <v>126</v>
      </c>
      <c r="AC60" s="22">
        <v>0</v>
      </c>
      <c r="AD60" s="22" t="s">
        <v>49</v>
      </c>
      <c r="AE60" s="63"/>
      <c r="AF60" s="62"/>
      <c r="AG60" s="62"/>
      <c r="AH60" s="62"/>
      <c r="AI60" s="62"/>
      <c r="AJ60" s="62"/>
      <c r="AK60" s="62"/>
      <c r="AL60" s="12">
        <v>0.2</v>
      </c>
      <c r="AM60" s="63"/>
      <c r="AN60" s="35" t="s">
        <v>247</v>
      </c>
    </row>
    <row r="61" spans="1:40" s="36" customFormat="1" ht="15" customHeight="1">
      <c r="A61" s="3" t="s">
        <v>40</v>
      </c>
      <c r="B61" s="28" t="s">
        <v>219</v>
      </c>
      <c r="C61" s="21" t="s">
        <v>220</v>
      </c>
      <c r="D61" s="11"/>
      <c r="E61" s="10"/>
      <c r="F61" s="13"/>
      <c r="G61" s="22"/>
      <c r="H61" s="12"/>
      <c r="I61" s="8">
        <f>SUM(I62,I64,I69)</f>
        <v>8.0400000000000009</v>
      </c>
      <c r="J61" s="8">
        <f t="shared" ref="J61:AM61" si="46">SUM(J62,J64,J69)</f>
        <v>0</v>
      </c>
      <c r="K61" s="8">
        <f t="shared" si="46"/>
        <v>0</v>
      </c>
      <c r="L61" s="8">
        <f t="shared" si="46"/>
        <v>0.8899999999999999</v>
      </c>
      <c r="M61" s="8">
        <f t="shared" si="46"/>
        <v>0.32</v>
      </c>
      <c r="N61" s="8">
        <f t="shared" si="46"/>
        <v>0.12</v>
      </c>
      <c r="O61" s="8">
        <f t="shared" si="46"/>
        <v>0.33</v>
      </c>
      <c r="P61" s="8">
        <f t="shared" si="46"/>
        <v>4.6899999999999995</v>
      </c>
      <c r="Q61" s="8">
        <f t="shared" si="46"/>
        <v>0.02</v>
      </c>
      <c r="R61" s="8">
        <f t="shared" si="46"/>
        <v>0</v>
      </c>
      <c r="S61" s="8">
        <f t="shared" si="46"/>
        <v>0</v>
      </c>
      <c r="T61" s="8">
        <f t="shared" si="46"/>
        <v>0</v>
      </c>
      <c r="U61" s="8">
        <f t="shared" si="46"/>
        <v>0.04</v>
      </c>
      <c r="V61" s="8">
        <f t="shared" si="46"/>
        <v>0</v>
      </c>
      <c r="W61" s="8">
        <f t="shared" si="46"/>
        <v>0</v>
      </c>
      <c r="X61" s="8">
        <f t="shared" si="46"/>
        <v>1.23</v>
      </c>
      <c r="Y61" s="8">
        <f t="shared" si="46"/>
        <v>0.4</v>
      </c>
      <c r="Z61" s="8">
        <f t="shared" si="46"/>
        <v>0</v>
      </c>
      <c r="AA61" s="8">
        <f t="shared" si="46"/>
        <v>0</v>
      </c>
      <c r="AB61" s="8">
        <f t="shared" si="46"/>
        <v>0</v>
      </c>
      <c r="AC61" s="8">
        <f t="shared" si="46"/>
        <v>0</v>
      </c>
      <c r="AD61" s="8">
        <f t="shared" si="46"/>
        <v>0</v>
      </c>
      <c r="AE61" s="8">
        <f t="shared" si="46"/>
        <v>2.35</v>
      </c>
      <c r="AF61" s="8">
        <f t="shared" si="46"/>
        <v>100</v>
      </c>
      <c r="AG61" s="8">
        <f t="shared" si="46"/>
        <v>0</v>
      </c>
      <c r="AH61" s="8">
        <f t="shared" si="46"/>
        <v>0</v>
      </c>
      <c r="AI61" s="8">
        <f t="shared" si="46"/>
        <v>0</v>
      </c>
      <c r="AJ61" s="8">
        <f t="shared" si="46"/>
        <v>0</v>
      </c>
      <c r="AK61" s="8">
        <f t="shared" si="46"/>
        <v>0</v>
      </c>
      <c r="AL61" s="8">
        <f t="shared" si="46"/>
        <v>5.6899999999999995</v>
      </c>
      <c r="AM61" s="8">
        <f t="shared" si="46"/>
        <v>0</v>
      </c>
      <c r="AN61" s="35"/>
    </row>
    <row r="62" spans="1:40" ht="15" customHeight="1">
      <c r="A62" s="3" t="s">
        <v>40</v>
      </c>
      <c r="B62" s="28" t="s">
        <v>22</v>
      </c>
      <c r="C62" s="6" t="s">
        <v>50</v>
      </c>
      <c r="D62" s="6"/>
      <c r="E62" s="7">
        <v>0</v>
      </c>
      <c r="F62" s="7">
        <f t="shared" si="35"/>
        <v>0</v>
      </c>
      <c r="G62" s="8">
        <v>0</v>
      </c>
      <c r="H62" s="8">
        <v>2.35</v>
      </c>
      <c r="I62" s="8">
        <f t="shared" ref="I62" si="47">SUM(I63)</f>
        <v>2.35</v>
      </c>
      <c r="J62" s="8">
        <f t="shared" ref="J62" si="48">SUM(J63)</f>
        <v>0</v>
      </c>
      <c r="K62" s="8">
        <f t="shared" ref="K62" si="49">SUM(K63)</f>
        <v>0</v>
      </c>
      <c r="L62" s="8">
        <f t="shared" ref="L62" si="50">SUM(L63)</f>
        <v>0</v>
      </c>
      <c r="M62" s="8">
        <f t="shared" ref="M62" si="51">SUM(M63)</f>
        <v>0</v>
      </c>
      <c r="N62" s="8">
        <f t="shared" ref="N62" si="52">SUM(N63)</f>
        <v>0</v>
      </c>
      <c r="O62" s="8">
        <f t="shared" ref="O62" si="53">SUM(O63)</f>
        <v>0</v>
      </c>
      <c r="P62" s="8">
        <f t="shared" ref="P62" si="54">SUM(P63)</f>
        <v>2.35</v>
      </c>
      <c r="Q62" s="8">
        <f t="shared" ref="Q62" si="55">SUM(Q63)</f>
        <v>0</v>
      </c>
      <c r="R62" s="8">
        <f t="shared" ref="R62" si="56">SUM(R63)</f>
        <v>0</v>
      </c>
      <c r="S62" s="8">
        <f t="shared" ref="S62" si="57">SUM(S63)</f>
        <v>0</v>
      </c>
      <c r="T62" s="8">
        <f t="shared" ref="T62" si="58">SUM(T63)</f>
        <v>0</v>
      </c>
      <c r="U62" s="8">
        <f t="shared" ref="U62" si="59">SUM(U63)</f>
        <v>0</v>
      </c>
      <c r="V62" s="8">
        <f t="shared" ref="V62" si="60">SUM(V63)</f>
        <v>0</v>
      </c>
      <c r="W62" s="8">
        <f t="shared" ref="W62" si="61">SUM(W63)</f>
        <v>0</v>
      </c>
      <c r="X62" s="8">
        <f t="shared" ref="X62" si="62">SUM(X63)</f>
        <v>0</v>
      </c>
      <c r="Y62" s="8">
        <f t="shared" ref="Y62" si="63">SUM(Y63)</f>
        <v>0</v>
      </c>
      <c r="Z62" s="8">
        <f t="shared" ref="Z62" si="64">SUM(Z63)</f>
        <v>0</v>
      </c>
      <c r="AA62" s="8">
        <f t="shared" ref="AA62" si="65">SUM(AA63)</f>
        <v>0</v>
      </c>
      <c r="AB62" s="8">
        <f t="shared" ref="AB62" si="66">SUM(AB63)</f>
        <v>0</v>
      </c>
      <c r="AC62" s="8">
        <f t="shared" ref="AC62" si="67">SUM(AC63)</f>
        <v>0</v>
      </c>
      <c r="AD62" s="8">
        <f t="shared" ref="AD62" si="68">SUM(AD63)</f>
        <v>0</v>
      </c>
      <c r="AE62" s="8">
        <f t="shared" ref="AE62" si="69">SUM(AE63)</f>
        <v>2.35</v>
      </c>
      <c r="AF62" s="8">
        <f t="shared" ref="AF62" si="70">SUM(AF63)</f>
        <v>100</v>
      </c>
      <c r="AG62" s="8">
        <f t="shared" ref="AG62" si="71">SUM(AG63)</f>
        <v>0</v>
      </c>
      <c r="AH62" s="8">
        <f t="shared" ref="AH62" si="72">SUM(AH63)</f>
        <v>0</v>
      </c>
      <c r="AI62" s="8">
        <f t="shared" ref="AI62" si="73">SUM(AI63)</f>
        <v>0</v>
      </c>
      <c r="AJ62" s="8">
        <f t="shared" ref="AJ62" si="74">SUM(AJ63)</f>
        <v>0</v>
      </c>
      <c r="AK62" s="8">
        <f t="shared" ref="AK62" si="75">SUM(AK63)</f>
        <v>0</v>
      </c>
      <c r="AL62" s="8">
        <f t="shared" ref="AL62" si="76">SUM(AL63)</f>
        <v>0</v>
      </c>
      <c r="AM62" s="8">
        <f t="shared" ref="AM62" si="77">SUM(AM63)</f>
        <v>0</v>
      </c>
      <c r="AN62" s="35"/>
    </row>
    <row r="63" spans="1:40" ht="15" customHeight="1">
      <c r="A63" s="4" t="s">
        <v>22</v>
      </c>
      <c r="B63" s="9">
        <f>MAX($B$10:B62)+1</f>
        <v>42</v>
      </c>
      <c r="C63" s="10" t="s">
        <v>164</v>
      </c>
      <c r="D63" s="11">
        <v>0</v>
      </c>
      <c r="E63" s="10" t="s">
        <v>165</v>
      </c>
      <c r="F63" s="10" t="str">
        <f t="shared" si="35"/>
        <v>Quế Trung; Phước Ninh</v>
      </c>
      <c r="G63" s="22">
        <v>0</v>
      </c>
      <c r="H63" s="12">
        <v>2.35</v>
      </c>
      <c r="I63" s="12">
        <v>2.35</v>
      </c>
      <c r="J63" s="12">
        <v>0</v>
      </c>
      <c r="K63" s="12">
        <v>0</v>
      </c>
      <c r="L63" s="12">
        <v>0</v>
      </c>
      <c r="M63" s="12">
        <v>0</v>
      </c>
      <c r="N63" s="12">
        <v>0</v>
      </c>
      <c r="O63" s="12">
        <v>0</v>
      </c>
      <c r="P63" s="12">
        <v>2.35</v>
      </c>
      <c r="Q63" s="12">
        <v>0</v>
      </c>
      <c r="R63" s="12">
        <v>0</v>
      </c>
      <c r="S63" s="12">
        <v>0</v>
      </c>
      <c r="T63" s="12">
        <v>0</v>
      </c>
      <c r="U63" s="12">
        <v>0</v>
      </c>
      <c r="V63" s="12">
        <v>0</v>
      </c>
      <c r="W63" s="12">
        <v>0</v>
      </c>
      <c r="X63" s="12">
        <v>0</v>
      </c>
      <c r="Y63" s="12">
        <v>0</v>
      </c>
      <c r="Z63" s="22" t="s">
        <v>166</v>
      </c>
      <c r="AA63" s="22" t="s">
        <v>167</v>
      </c>
      <c r="AB63" s="22" t="s">
        <v>167</v>
      </c>
      <c r="AC63" s="22" t="s">
        <v>139</v>
      </c>
      <c r="AD63" s="22" t="s">
        <v>49</v>
      </c>
      <c r="AE63" s="12">
        <v>2.35</v>
      </c>
      <c r="AF63" s="62">
        <f>AE63/I63*100</f>
        <v>100</v>
      </c>
      <c r="AG63" s="62"/>
      <c r="AH63" s="62"/>
      <c r="AI63" s="62"/>
      <c r="AJ63" s="62"/>
      <c r="AK63" s="62"/>
      <c r="AL63" s="62"/>
      <c r="AM63" s="63"/>
      <c r="AN63" s="35"/>
    </row>
    <row r="64" spans="1:40" ht="23.25" customHeight="1">
      <c r="A64" s="3" t="s">
        <v>40</v>
      </c>
      <c r="B64" s="28" t="s">
        <v>24</v>
      </c>
      <c r="C64" s="6" t="s">
        <v>168</v>
      </c>
      <c r="D64" s="6"/>
      <c r="E64" s="7">
        <v>0</v>
      </c>
      <c r="F64" s="7">
        <f t="shared" si="35"/>
        <v>0</v>
      </c>
      <c r="G64" s="8">
        <v>0</v>
      </c>
      <c r="H64" s="8">
        <v>5.63</v>
      </c>
      <c r="I64" s="8">
        <f>SUM(I65:I68)</f>
        <v>5.63</v>
      </c>
      <c r="J64" s="8">
        <f t="shared" ref="J64:AM64" si="78">SUM(J65:J68)</f>
        <v>0</v>
      </c>
      <c r="K64" s="8">
        <f t="shared" si="78"/>
        <v>0</v>
      </c>
      <c r="L64" s="8">
        <f t="shared" si="78"/>
        <v>0.8899999999999999</v>
      </c>
      <c r="M64" s="8">
        <f t="shared" si="78"/>
        <v>0.26</v>
      </c>
      <c r="N64" s="8">
        <f t="shared" si="78"/>
        <v>0.12</v>
      </c>
      <c r="O64" s="8">
        <f t="shared" si="78"/>
        <v>0.33</v>
      </c>
      <c r="P64" s="8">
        <f t="shared" si="78"/>
        <v>2.34</v>
      </c>
      <c r="Q64" s="8">
        <f t="shared" si="78"/>
        <v>0.02</v>
      </c>
      <c r="R64" s="8">
        <f t="shared" si="78"/>
        <v>0</v>
      </c>
      <c r="S64" s="8">
        <f t="shared" si="78"/>
        <v>0</v>
      </c>
      <c r="T64" s="8">
        <f t="shared" si="78"/>
        <v>0</v>
      </c>
      <c r="U64" s="8">
        <f t="shared" si="78"/>
        <v>0.04</v>
      </c>
      <c r="V64" s="8">
        <f t="shared" si="78"/>
        <v>0</v>
      </c>
      <c r="W64" s="8">
        <f t="shared" si="78"/>
        <v>0</v>
      </c>
      <c r="X64" s="8">
        <f t="shared" si="78"/>
        <v>1.23</v>
      </c>
      <c r="Y64" s="8">
        <f t="shared" si="78"/>
        <v>0.4</v>
      </c>
      <c r="Z64" s="8">
        <f t="shared" si="78"/>
        <v>0</v>
      </c>
      <c r="AA64" s="8">
        <f t="shared" si="78"/>
        <v>0</v>
      </c>
      <c r="AB64" s="8">
        <f t="shared" si="78"/>
        <v>0</v>
      </c>
      <c r="AC64" s="8">
        <f t="shared" si="78"/>
        <v>0</v>
      </c>
      <c r="AD64" s="8">
        <f t="shared" si="78"/>
        <v>0</v>
      </c>
      <c r="AE64" s="8">
        <f t="shared" si="78"/>
        <v>0</v>
      </c>
      <c r="AF64" s="8">
        <f t="shared" si="78"/>
        <v>0</v>
      </c>
      <c r="AG64" s="8">
        <f t="shared" si="78"/>
        <v>0</v>
      </c>
      <c r="AH64" s="8">
        <f t="shared" si="78"/>
        <v>0</v>
      </c>
      <c r="AI64" s="8">
        <f t="shared" si="78"/>
        <v>0</v>
      </c>
      <c r="AJ64" s="8">
        <f t="shared" si="78"/>
        <v>0</v>
      </c>
      <c r="AK64" s="8">
        <f t="shared" si="78"/>
        <v>0</v>
      </c>
      <c r="AL64" s="8">
        <f t="shared" si="78"/>
        <v>5.63</v>
      </c>
      <c r="AM64" s="8">
        <f t="shared" si="78"/>
        <v>0</v>
      </c>
      <c r="AN64" s="35"/>
    </row>
    <row r="65" spans="1:40" ht="15" customHeight="1">
      <c r="A65" s="4" t="s">
        <v>24</v>
      </c>
      <c r="B65" s="9">
        <f>MAX($B$10:B64)+1</f>
        <v>43</v>
      </c>
      <c r="C65" s="10" t="s">
        <v>169</v>
      </c>
      <c r="D65" s="11">
        <v>0</v>
      </c>
      <c r="E65" s="10" t="s">
        <v>165</v>
      </c>
      <c r="F65" s="10" t="str">
        <f t="shared" si="35"/>
        <v>Quế Trung; Phước Ninh</v>
      </c>
      <c r="G65" s="22">
        <v>0</v>
      </c>
      <c r="H65" s="12">
        <v>2.06</v>
      </c>
      <c r="I65" s="12">
        <v>2.06</v>
      </c>
      <c r="J65" s="12">
        <v>0</v>
      </c>
      <c r="K65" s="12">
        <v>0</v>
      </c>
      <c r="L65" s="12">
        <v>0.09</v>
      </c>
      <c r="M65" s="12">
        <v>0.06</v>
      </c>
      <c r="N65" s="12">
        <v>0</v>
      </c>
      <c r="O65" s="12">
        <v>0.33</v>
      </c>
      <c r="P65" s="12">
        <v>1.54</v>
      </c>
      <c r="Q65" s="12">
        <v>0</v>
      </c>
      <c r="R65" s="12">
        <v>0</v>
      </c>
      <c r="S65" s="12">
        <v>0</v>
      </c>
      <c r="T65" s="12">
        <v>0</v>
      </c>
      <c r="U65" s="12">
        <v>0.04</v>
      </c>
      <c r="V65" s="12">
        <v>0</v>
      </c>
      <c r="W65" s="12">
        <v>0</v>
      </c>
      <c r="X65" s="12">
        <v>0</v>
      </c>
      <c r="Y65" s="12">
        <v>0</v>
      </c>
      <c r="Z65" s="22" t="s">
        <v>166</v>
      </c>
      <c r="AA65" s="22" t="s">
        <v>170</v>
      </c>
      <c r="AB65" s="22" t="s">
        <v>170</v>
      </c>
      <c r="AC65" s="22" t="s">
        <v>171</v>
      </c>
      <c r="AD65" s="22" t="s">
        <v>49</v>
      </c>
      <c r="AE65" s="63"/>
      <c r="AF65" s="62"/>
      <c r="AG65" s="62"/>
      <c r="AH65" s="62"/>
      <c r="AI65" s="62"/>
      <c r="AJ65" s="62"/>
      <c r="AK65" s="62"/>
      <c r="AL65" s="12">
        <v>2.06</v>
      </c>
      <c r="AM65" s="63"/>
      <c r="AN65" s="35" t="s">
        <v>242</v>
      </c>
    </row>
    <row r="66" spans="1:40" ht="15" customHeight="1">
      <c r="A66" s="4" t="s">
        <v>24</v>
      </c>
      <c r="B66" s="9">
        <f>MAX($B$10:B65)+1</f>
        <v>44</v>
      </c>
      <c r="C66" s="10" t="s">
        <v>172</v>
      </c>
      <c r="D66" s="11" t="s">
        <v>173</v>
      </c>
      <c r="E66" s="10" t="s">
        <v>44</v>
      </c>
      <c r="F66" s="10" t="str">
        <f t="shared" si="35"/>
        <v>thôn Nông Sơn; Quế Trung</v>
      </c>
      <c r="G66" s="22">
        <v>0</v>
      </c>
      <c r="H66" s="12">
        <v>1.7</v>
      </c>
      <c r="I66" s="12">
        <v>1.7</v>
      </c>
      <c r="J66" s="12">
        <v>0</v>
      </c>
      <c r="K66" s="12">
        <v>0</v>
      </c>
      <c r="L66" s="12">
        <v>0.5</v>
      </c>
      <c r="M66" s="12">
        <v>0.1</v>
      </c>
      <c r="N66" s="12">
        <v>0.08</v>
      </c>
      <c r="O66" s="12">
        <v>0</v>
      </c>
      <c r="P66" s="12">
        <v>0.5</v>
      </c>
      <c r="Q66" s="12">
        <v>0.02</v>
      </c>
      <c r="R66" s="12">
        <v>0</v>
      </c>
      <c r="S66" s="12">
        <v>0</v>
      </c>
      <c r="T66" s="12">
        <v>0</v>
      </c>
      <c r="U66" s="12">
        <v>0</v>
      </c>
      <c r="V66" s="12">
        <v>0</v>
      </c>
      <c r="W66" s="12">
        <v>0</v>
      </c>
      <c r="X66" s="12">
        <v>0.3</v>
      </c>
      <c r="Y66" s="12">
        <v>0.2</v>
      </c>
      <c r="Z66" s="22">
        <v>0</v>
      </c>
      <c r="AA66" s="22" t="s">
        <v>174</v>
      </c>
      <c r="AB66" s="22" t="s">
        <v>174</v>
      </c>
      <c r="AC66" s="22" t="s">
        <v>69</v>
      </c>
      <c r="AD66" s="22" t="s">
        <v>78</v>
      </c>
      <c r="AE66" s="63"/>
      <c r="AF66" s="62"/>
      <c r="AG66" s="62"/>
      <c r="AH66" s="62"/>
      <c r="AI66" s="62"/>
      <c r="AJ66" s="62"/>
      <c r="AK66" s="62"/>
      <c r="AL66" s="12">
        <v>1.7</v>
      </c>
      <c r="AM66" s="63"/>
      <c r="AN66" s="35" t="s">
        <v>244</v>
      </c>
    </row>
    <row r="67" spans="1:40" ht="15" customHeight="1">
      <c r="A67" s="4" t="s">
        <v>24</v>
      </c>
      <c r="B67" s="9">
        <f>MAX($B$10:B66)+1</f>
        <v>45</v>
      </c>
      <c r="C67" s="10" t="s">
        <v>175</v>
      </c>
      <c r="D67" s="11" t="s">
        <v>173</v>
      </c>
      <c r="E67" s="10" t="s">
        <v>44</v>
      </c>
      <c r="F67" s="10" t="str">
        <f t="shared" si="35"/>
        <v>thôn Nông Sơn; Quế Trung</v>
      </c>
      <c r="G67" s="22">
        <v>0</v>
      </c>
      <c r="H67" s="12">
        <v>1.24</v>
      </c>
      <c r="I67" s="12">
        <v>1.24</v>
      </c>
      <c r="J67" s="12">
        <v>0</v>
      </c>
      <c r="K67" s="12">
        <v>0</v>
      </c>
      <c r="L67" s="12">
        <v>0.3</v>
      </c>
      <c r="M67" s="12">
        <v>0.1</v>
      </c>
      <c r="N67" s="12">
        <v>0.04</v>
      </c>
      <c r="O67" s="12">
        <v>0</v>
      </c>
      <c r="P67" s="12">
        <v>0.3</v>
      </c>
      <c r="Q67" s="12">
        <v>0</v>
      </c>
      <c r="R67" s="12">
        <v>0</v>
      </c>
      <c r="S67" s="12">
        <v>0</v>
      </c>
      <c r="T67" s="12">
        <v>0</v>
      </c>
      <c r="U67" s="12">
        <v>0</v>
      </c>
      <c r="V67" s="12">
        <v>0</v>
      </c>
      <c r="W67" s="12">
        <v>0</v>
      </c>
      <c r="X67" s="12">
        <v>0.3</v>
      </c>
      <c r="Y67" s="12">
        <v>0.2</v>
      </c>
      <c r="Z67" s="22">
        <v>0</v>
      </c>
      <c r="AA67" s="22" t="s">
        <v>174</v>
      </c>
      <c r="AB67" s="22" t="s">
        <v>174</v>
      </c>
      <c r="AC67" s="22" t="s">
        <v>69</v>
      </c>
      <c r="AD67" s="22" t="s">
        <v>78</v>
      </c>
      <c r="AE67" s="63"/>
      <c r="AF67" s="62"/>
      <c r="AG67" s="62"/>
      <c r="AH67" s="62"/>
      <c r="AI67" s="62"/>
      <c r="AJ67" s="62"/>
      <c r="AK67" s="62"/>
      <c r="AL67" s="12">
        <v>1.24</v>
      </c>
      <c r="AM67" s="63"/>
      <c r="AN67" s="35" t="s">
        <v>244</v>
      </c>
    </row>
    <row r="68" spans="1:40" ht="15" customHeight="1">
      <c r="A68" s="4" t="s">
        <v>24</v>
      </c>
      <c r="B68" s="9">
        <f>MAX($B$10:B67)+1</f>
        <v>46</v>
      </c>
      <c r="C68" s="10" t="s">
        <v>176</v>
      </c>
      <c r="D68" s="11" t="s">
        <v>173</v>
      </c>
      <c r="E68" s="10" t="s">
        <v>44</v>
      </c>
      <c r="F68" s="10" t="str">
        <f t="shared" si="35"/>
        <v>thôn Nông Sơn; Quế Trung</v>
      </c>
      <c r="G68" s="22">
        <v>0</v>
      </c>
      <c r="H68" s="12">
        <v>0.63</v>
      </c>
      <c r="I68" s="12">
        <v>0.63</v>
      </c>
      <c r="J68" s="12">
        <v>0</v>
      </c>
      <c r="K68" s="12">
        <v>0</v>
      </c>
      <c r="L68" s="12">
        <v>0</v>
      </c>
      <c r="M68" s="12">
        <v>0</v>
      </c>
      <c r="N68" s="12">
        <v>0</v>
      </c>
      <c r="O68" s="12">
        <v>0</v>
      </c>
      <c r="P68" s="12">
        <v>0</v>
      </c>
      <c r="Q68" s="12">
        <v>0</v>
      </c>
      <c r="R68" s="12">
        <v>0</v>
      </c>
      <c r="S68" s="12">
        <v>0</v>
      </c>
      <c r="T68" s="12">
        <v>0</v>
      </c>
      <c r="U68" s="12">
        <v>0</v>
      </c>
      <c r="V68" s="12">
        <v>0</v>
      </c>
      <c r="W68" s="12">
        <v>0</v>
      </c>
      <c r="X68" s="12">
        <v>0.63</v>
      </c>
      <c r="Y68" s="12">
        <v>0</v>
      </c>
      <c r="Z68" s="22">
        <v>0</v>
      </c>
      <c r="AA68" s="22" t="s">
        <v>174</v>
      </c>
      <c r="AB68" s="22" t="s">
        <v>174</v>
      </c>
      <c r="AC68" s="22" t="s">
        <v>69</v>
      </c>
      <c r="AD68" s="22" t="s">
        <v>78</v>
      </c>
      <c r="AE68" s="63"/>
      <c r="AF68" s="62"/>
      <c r="AG68" s="62"/>
      <c r="AH68" s="62"/>
      <c r="AI68" s="62"/>
      <c r="AJ68" s="62"/>
      <c r="AK68" s="62"/>
      <c r="AL68" s="12">
        <v>0.63</v>
      </c>
      <c r="AM68" s="63"/>
      <c r="AN68" s="35" t="s">
        <v>244</v>
      </c>
    </row>
    <row r="69" spans="1:40" ht="11.25">
      <c r="A69" s="3" t="s">
        <v>40</v>
      </c>
      <c r="B69" s="28" t="s">
        <v>25</v>
      </c>
      <c r="C69" s="6" t="s">
        <v>177</v>
      </c>
      <c r="D69" s="6"/>
      <c r="E69" s="7">
        <v>0</v>
      </c>
      <c r="F69" s="7">
        <f t="shared" si="35"/>
        <v>0</v>
      </c>
      <c r="G69" s="8">
        <v>0</v>
      </c>
      <c r="H69" s="8">
        <v>0.06</v>
      </c>
      <c r="I69" s="8">
        <f>SUM(I70)</f>
        <v>0.06</v>
      </c>
      <c r="J69" s="8">
        <f t="shared" ref="J69:AM69" si="79">SUM(J70)</f>
        <v>0</v>
      </c>
      <c r="K69" s="8">
        <f t="shared" si="79"/>
        <v>0</v>
      </c>
      <c r="L69" s="8">
        <f t="shared" si="79"/>
        <v>0</v>
      </c>
      <c r="M69" s="8">
        <f t="shared" si="79"/>
        <v>0.06</v>
      </c>
      <c r="N69" s="8">
        <f t="shared" si="79"/>
        <v>0</v>
      </c>
      <c r="O69" s="8">
        <f t="shared" si="79"/>
        <v>0</v>
      </c>
      <c r="P69" s="8">
        <f t="shared" si="79"/>
        <v>0</v>
      </c>
      <c r="Q69" s="8">
        <f t="shared" si="79"/>
        <v>0</v>
      </c>
      <c r="R69" s="8">
        <f t="shared" si="79"/>
        <v>0</v>
      </c>
      <c r="S69" s="8">
        <f t="shared" si="79"/>
        <v>0</v>
      </c>
      <c r="T69" s="8">
        <f t="shared" si="79"/>
        <v>0</v>
      </c>
      <c r="U69" s="8">
        <f t="shared" si="79"/>
        <v>0</v>
      </c>
      <c r="V69" s="8">
        <f t="shared" si="79"/>
        <v>0</v>
      </c>
      <c r="W69" s="8">
        <f t="shared" si="79"/>
        <v>0</v>
      </c>
      <c r="X69" s="8">
        <f t="shared" si="79"/>
        <v>0</v>
      </c>
      <c r="Y69" s="8">
        <f t="shared" si="79"/>
        <v>0</v>
      </c>
      <c r="Z69" s="8">
        <f t="shared" si="79"/>
        <v>0</v>
      </c>
      <c r="AA69" s="8">
        <f t="shared" si="79"/>
        <v>0</v>
      </c>
      <c r="AB69" s="8">
        <f t="shared" si="79"/>
        <v>0</v>
      </c>
      <c r="AC69" s="8">
        <f t="shared" si="79"/>
        <v>0</v>
      </c>
      <c r="AD69" s="8">
        <f t="shared" si="79"/>
        <v>0</v>
      </c>
      <c r="AE69" s="8">
        <f t="shared" si="79"/>
        <v>0</v>
      </c>
      <c r="AF69" s="8">
        <f t="shared" si="79"/>
        <v>0</v>
      </c>
      <c r="AG69" s="8">
        <f t="shared" si="79"/>
        <v>0</v>
      </c>
      <c r="AH69" s="8">
        <f t="shared" si="79"/>
        <v>0</v>
      </c>
      <c r="AI69" s="8">
        <f t="shared" si="79"/>
        <v>0</v>
      </c>
      <c r="AJ69" s="8">
        <f t="shared" si="79"/>
        <v>0</v>
      </c>
      <c r="AK69" s="8">
        <f t="shared" si="79"/>
        <v>0</v>
      </c>
      <c r="AL69" s="8">
        <f t="shared" si="79"/>
        <v>0.06</v>
      </c>
      <c r="AM69" s="8">
        <f t="shared" si="79"/>
        <v>0</v>
      </c>
      <c r="AN69" s="35"/>
    </row>
    <row r="70" spans="1:40" ht="15" customHeight="1">
      <c r="A70" s="4" t="s">
        <v>25</v>
      </c>
      <c r="B70" s="9">
        <f>MAX($B$10:B69)+1</f>
        <v>47</v>
      </c>
      <c r="C70" s="10" t="s">
        <v>178</v>
      </c>
      <c r="D70" s="11" t="s">
        <v>179</v>
      </c>
      <c r="E70" s="10" t="s">
        <v>44</v>
      </c>
      <c r="F70" s="10" t="str">
        <f t="shared" si="35"/>
        <v>Trung Phước 2; Quế Trung</v>
      </c>
      <c r="G70" s="22">
        <v>0</v>
      </c>
      <c r="H70" s="12">
        <v>0.06</v>
      </c>
      <c r="I70" s="12">
        <v>0.06</v>
      </c>
      <c r="J70" s="12">
        <v>0</v>
      </c>
      <c r="K70" s="12">
        <v>0</v>
      </c>
      <c r="L70" s="12">
        <v>0</v>
      </c>
      <c r="M70" s="12">
        <v>0.06</v>
      </c>
      <c r="N70" s="12">
        <v>0</v>
      </c>
      <c r="O70" s="12">
        <v>0</v>
      </c>
      <c r="P70" s="12">
        <v>0</v>
      </c>
      <c r="Q70" s="12">
        <v>0</v>
      </c>
      <c r="R70" s="12">
        <v>0</v>
      </c>
      <c r="S70" s="12">
        <v>0</v>
      </c>
      <c r="T70" s="12">
        <v>0</v>
      </c>
      <c r="U70" s="12">
        <v>0</v>
      </c>
      <c r="V70" s="12">
        <v>0</v>
      </c>
      <c r="W70" s="12">
        <v>0</v>
      </c>
      <c r="X70" s="12">
        <v>0</v>
      </c>
      <c r="Y70" s="12">
        <v>0</v>
      </c>
      <c r="Z70" s="22" t="s">
        <v>180</v>
      </c>
      <c r="AA70" s="22" t="s">
        <v>181</v>
      </c>
      <c r="AB70" s="22" t="s">
        <v>182</v>
      </c>
      <c r="AC70" s="22">
        <v>0</v>
      </c>
      <c r="AD70" s="22" t="s">
        <v>49</v>
      </c>
      <c r="AE70" s="63"/>
      <c r="AF70" s="62"/>
      <c r="AG70" s="62"/>
      <c r="AH70" s="62"/>
      <c r="AI70" s="62"/>
      <c r="AJ70" s="62"/>
      <c r="AK70" s="62"/>
      <c r="AL70" s="12">
        <v>0.06</v>
      </c>
      <c r="AM70" s="63"/>
      <c r="AN70" s="35" t="s">
        <v>248</v>
      </c>
    </row>
    <row r="71" spans="1:40" s="76" customFormat="1" ht="15" customHeight="1">
      <c r="A71" s="69" t="s">
        <v>40</v>
      </c>
      <c r="B71" s="70" t="s">
        <v>221</v>
      </c>
      <c r="C71" s="71" t="s">
        <v>222</v>
      </c>
      <c r="D71" s="72"/>
      <c r="E71" s="71"/>
      <c r="F71" s="71"/>
      <c r="G71" s="73"/>
      <c r="H71" s="74"/>
      <c r="I71" s="74">
        <f>SUM(I72,I74,I80,I88)</f>
        <v>44.379999999999995</v>
      </c>
      <c r="J71" s="74">
        <f t="shared" ref="J71:AM71" si="80">SUM(J72,J74,J80,J88)</f>
        <v>0</v>
      </c>
      <c r="K71" s="74">
        <f t="shared" si="80"/>
        <v>0</v>
      </c>
      <c r="L71" s="74">
        <f t="shared" si="80"/>
        <v>0.43000000000000005</v>
      </c>
      <c r="M71" s="74">
        <f t="shared" si="80"/>
        <v>1.8800000000000001</v>
      </c>
      <c r="N71" s="74">
        <f t="shared" si="80"/>
        <v>2.44</v>
      </c>
      <c r="O71" s="74">
        <f t="shared" si="80"/>
        <v>0</v>
      </c>
      <c r="P71" s="74">
        <f t="shared" si="80"/>
        <v>4.51</v>
      </c>
      <c r="Q71" s="74">
        <f t="shared" si="80"/>
        <v>0</v>
      </c>
      <c r="R71" s="74">
        <f t="shared" si="80"/>
        <v>0</v>
      </c>
      <c r="S71" s="74">
        <f t="shared" si="80"/>
        <v>0</v>
      </c>
      <c r="T71" s="74">
        <f t="shared" si="80"/>
        <v>0</v>
      </c>
      <c r="U71" s="74">
        <f t="shared" si="80"/>
        <v>0</v>
      </c>
      <c r="V71" s="74">
        <f t="shared" si="80"/>
        <v>0</v>
      </c>
      <c r="W71" s="74">
        <f t="shared" si="80"/>
        <v>0</v>
      </c>
      <c r="X71" s="74">
        <f t="shared" si="80"/>
        <v>0.12</v>
      </c>
      <c r="Y71" s="74">
        <f t="shared" si="80"/>
        <v>35</v>
      </c>
      <c r="Z71" s="74">
        <f t="shared" si="80"/>
        <v>0</v>
      </c>
      <c r="AA71" s="74">
        <f t="shared" si="80"/>
        <v>0</v>
      </c>
      <c r="AB71" s="74">
        <f t="shared" si="80"/>
        <v>0</v>
      </c>
      <c r="AC71" s="74">
        <f t="shared" si="80"/>
        <v>0</v>
      </c>
      <c r="AD71" s="74">
        <f t="shared" si="80"/>
        <v>0</v>
      </c>
      <c r="AE71" s="74">
        <f t="shared" si="80"/>
        <v>0.3</v>
      </c>
      <c r="AF71" s="74">
        <f t="shared" si="80"/>
        <v>30</v>
      </c>
      <c r="AG71" s="74">
        <f t="shared" si="80"/>
        <v>0</v>
      </c>
      <c r="AH71" s="74">
        <f t="shared" si="80"/>
        <v>0</v>
      </c>
      <c r="AI71" s="74">
        <f t="shared" si="80"/>
        <v>0</v>
      </c>
      <c r="AJ71" s="74">
        <f t="shared" si="80"/>
        <v>0</v>
      </c>
      <c r="AK71" s="74">
        <f t="shared" si="80"/>
        <v>0</v>
      </c>
      <c r="AL71" s="74">
        <f t="shared" si="80"/>
        <v>44.32</v>
      </c>
      <c r="AM71" s="74">
        <f t="shared" si="80"/>
        <v>0.06</v>
      </c>
      <c r="AN71" s="75"/>
    </row>
    <row r="72" spans="1:40" s="80" customFormat="1" ht="11.25">
      <c r="A72" s="69" t="s">
        <v>40</v>
      </c>
      <c r="B72" s="77" t="s">
        <v>20</v>
      </c>
      <c r="C72" s="78" t="s">
        <v>183</v>
      </c>
      <c r="D72" s="78"/>
      <c r="E72" s="79">
        <v>0</v>
      </c>
      <c r="F72" s="79">
        <f t="shared" si="35"/>
        <v>0</v>
      </c>
      <c r="G72" s="74">
        <v>0</v>
      </c>
      <c r="H72" s="74">
        <v>0.15</v>
      </c>
      <c r="I72" s="74">
        <f t="shared" ref="I72" si="81">SUM(I73)</f>
        <v>0.15</v>
      </c>
      <c r="J72" s="74">
        <f t="shared" ref="J72" si="82">SUM(J73)</f>
        <v>0</v>
      </c>
      <c r="K72" s="74">
        <f t="shared" ref="K72" si="83">SUM(K73)</f>
        <v>0</v>
      </c>
      <c r="L72" s="74">
        <f t="shared" ref="L72" si="84">SUM(L73)</f>
        <v>0</v>
      </c>
      <c r="M72" s="74">
        <f t="shared" ref="M72" si="85">SUM(M73)</f>
        <v>0</v>
      </c>
      <c r="N72" s="74">
        <f t="shared" ref="N72" si="86">SUM(N73)</f>
        <v>0.15</v>
      </c>
      <c r="O72" s="74">
        <f t="shared" ref="O72" si="87">SUM(O73)</f>
        <v>0</v>
      </c>
      <c r="P72" s="74">
        <f t="shared" ref="P72" si="88">SUM(P73)</f>
        <v>0</v>
      </c>
      <c r="Q72" s="74">
        <f t="shared" ref="Q72" si="89">SUM(Q73)</f>
        <v>0</v>
      </c>
      <c r="R72" s="74">
        <f t="shared" ref="R72" si="90">SUM(R73)</f>
        <v>0</v>
      </c>
      <c r="S72" s="74">
        <f t="shared" ref="S72" si="91">SUM(S73)</f>
        <v>0</v>
      </c>
      <c r="T72" s="74">
        <f t="shared" ref="T72" si="92">SUM(T73)</f>
        <v>0</v>
      </c>
      <c r="U72" s="74">
        <f t="shared" ref="U72" si="93">SUM(U73)</f>
        <v>0</v>
      </c>
      <c r="V72" s="74">
        <f t="shared" ref="V72" si="94">SUM(V73)</f>
        <v>0</v>
      </c>
      <c r="W72" s="74">
        <f t="shared" ref="W72" si="95">SUM(W73)</f>
        <v>0</v>
      </c>
      <c r="X72" s="74">
        <f t="shared" ref="X72" si="96">SUM(X73)</f>
        <v>0</v>
      </c>
      <c r="Y72" s="74">
        <f t="shared" ref="Y72" si="97">SUM(Y73)</f>
        <v>0</v>
      </c>
      <c r="Z72" s="74">
        <f t="shared" ref="Z72" si="98">SUM(Z73)</f>
        <v>0</v>
      </c>
      <c r="AA72" s="74">
        <f t="shared" ref="AA72" si="99">SUM(AA73)</f>
        <v>0</v>
      </c>
      <c r="AB72" s="74">
        <f t="shared" ref="AB72" si="100">SUM(AB73)</f>
        <v>0</v>
      </c>
      <c r="AC72" s="74">
        <f t="shared" ref="AC72" si="101">SUM(AC73)</f>
        <v>0</v>
      </c>
      <c r="AD72" s="74">
        <f t="shared" ref="AD72" si="102">SUM(AD73)</f>
        <v>0</v>
      </c>
      <c r="AE72" s="74">
        <f t="shared" ref="AE72" si="103">SUM(AE73)</f>
        <v>0</v>
      </c>
      <c r="AF72" s="74">
        <f t="shared" ref="AF72" si="104">SUM(AF73)</f>
        <v>0</v>
      </c>
      <c r="AG72" s="74">
        <f t="shared" ref="AG72" si="105">SUM(AG73)</f>
        <v>0</v>
      </c>
      <c r="AH72" s="74">
        <f t="shared" ref="AH72" si="106">SUM(AH73)</f>
        <v>0</v>
      </c>
      <c r="AI72" s="74">
        <f t="shared" ref="AI72" si="107">SUM(AI73)</f>
        <v>0</v>
      </c>
      <c r="AJ72" s="74">
        <f t="shared" ref="AJ72" si="108">SUM(AJ73)</f>
        <v>0</v>
      </c>
      <c r="AK72" s="74">
        <f t="shared" ref="AK72" si="109">SUM(AK73)</f>
        <v>0</v>
      </c>
      <c r="AL72" s="74">
        <f t="shared" ref="AL72" si="110">SUM(AL73)</f>
        <v>0.15</v>
      </c>
      <c r="AM72" s="74">
        <f t="shared" ref="AM72" si="111">SUM(AM73)</f>
        <v>0</v>
      </c>
      <c r="AN72" s="75"/>
    </row>
    <row r="73" spans="1:40" s="80" customFormat="1" ht="15" customHeight="1">
      <c r="A73" s="81" t="s">
        <v>20</v>
      </c>
      <c r="B73" s="82">
        <f>MAX($B$10:B72)+1</f>
        <v>48</v>
      </c>
      <c r="C73" s="83" t="s">
        <v>184</v>
      </c>
      <c r="D73" s="84">
        <v>0</v>
      </c>
      <c r="E73" s="83" t="s">
        <v>44</v>
      </c>
      <c r="F73" s="83" t="str">
        <f t="shared" si="35"/>
        <v>Quế Trung</v>
      </c>
      <c r="G73" s="85">
        <v>0</v>
      </c>
      <c r="H73" s="86">
        <v>0.15</v>
      </c>
      <c r="I73" s="86">
        <v>0.15</v>
      </c>
      <c r="J73" s="86">
        <v>0</v>
      </c>
      <c r="K73" s="86">
        <v>0</v>
      </c>
      <c r="L73" s="86">
        <v>0</v>
      </c>
      <c r="M73" s="86">
        <v>0</v>
      </c>
      <c r="N73" s="86">
        <v>0.15</v>
      </c>
      <c r="O73" s="86">
        <v>0</v>
      </c>
      <c r="P73" s="86">
        <v>0</v>
      </c>
      <c r="Q73" s="86">
        <v>0</v>
      </c>
      <c r="R73" s="86">
        <v>0</v>
      </c>
      <c r="S73" s="86">
        <v>0</v>
      </c>
      <c r="T73" s="86">
        <v>0</v>
      </c>
      <c r="U73" s="86">
        <v>0</v>
      </c>
      <c r="V73" s="86">
        <v>0</v>
      </c>
      <c r="W73" s="86">
        <v>0</v>
      </c>
      <c r="X73" s="86">
        <v>0</v>
      </c>
      <c r="Y73" s="86">
        <v>0</v>
      </c>
      <c r="Z73" s="85">
        <v>0</v>
      </c>
      <c r="AA73" s="85" t="s">
        <v>185</v>
      </c>
      <c r="AB73" s="85" t="s">
        <v>186</v>
      </c>
      <c r="AC73" s="85" t="s">
        <v>57</v>
      </c>
      <c r="AD73" s="85" t="s">
        <v>49</v>
      </c>
      <c r="AE73" s="87"/>
      <c r="AF73" s="88"/>
      <c r="AG73" s="88"/>
      <c r="AH73" s="88"/>
      <c r="AI73" s="88"/>
      <c r="AJ73" s="88"/>
      <c r="AK73" s="88"/>
      <c r="AL73" s="86">
        <v>0.15</v>
      </c>
      <c r="AM73" s="87"/>
      <c r="AN73" s="75" t="s">
        <v>249</v>
      </c>
    </row>
    <row r="74" spans="1:40" s="80" customFormat="1" ht="15" customHeight="1">
      <c r="A74" s="69" t="s">
        <v>40</v>
      </c>
      <c r="B74" s="77" t="s">
        <v>21</v>
      </c>
      <c r="C74" s="78" t="s">
        <v>187</v>
      </c>
      <c r="D74" s="78"/>
      <c r="E74" s="79">
        <v>0</v>
      </c>
      <c r="F74" s="79">
        <f t="shared" si="35"/>
        <v>0</v>
      </c>
      <c r="G74" s="74">
        <v>0</v>
      </c>
      <c r="H74" s="74">
        <v>50.260000000000005</v>
      </c>
      <c r="I74" s="74">
        <f>SUM(I75:I79)</f>
        <v>40.31</v>
      </c>
      <c r="J74" s="74">
        <f t="shared" ref="J74:AM74" si="112">SUM(J75:J79)</f>
        <v>0</v>
      </c>
      <c r="K74" s="74">
        <f t="shared" si="112"/>
        <v>0</v>
      </c>
      <c r="L74" s="74">
        <f t="shared" si="112"/>
        <v>0</v>
      </c>
      <c r="M74" s="74">
        <f t="shared" si="112"/>
        <v>0</v>
      </c>
      <c r="N74" s="74">
        <f t="shared" si="112"/>
        <v>1</v>
      </c>
      <c r="O74" s="74">
        <f t="shared" si="112"/>
        <v>0</v>
      </c>
      <c r="P74" s="74">
        <f t="shared" si="112"/>
        <v>4.3099999999999996</v>
      </c>
      <c r="Q74" s="74">
        <f t="shared" si="112"/>
        <v>0</v>
      </c>
      <c r="R74" s="74">
        <f t="shared" si="112"/>
        <v>0</v>
      </c>
      <c r="S74" s="74">
        <f t="shared" si="112"/>
        <v>0</v>
      </c>
      <c r="T74" s="74">
        <f t="shared" si="112"/>
        <v>0</v>
      </c>
      <c r="U74" s="74">
        <f t="shared" si="112"/>
        <v>0</v>
      </c>
      <c r="V74" s="74">
        <f t="shared" si="112"/>
        <v>0</v>
      </c>
      <c r="W74" s="74">
        <f t="shared" si="112"/>
        <v>0</v>
      </c>
      <c r="X74" s="74">
        <f t="shared" si="112"/>
        <v>0</v>
      </c>
      <c r="Y74" s="74">
        <f t="shared" si="112"/>
        <v>35</v>
      </c>
      <c r="Z74" s="74">
        <f t="shared" si="112"/>
        <v>0</v>
      </c>
      <c r="AA74" s="74">
        <f t="shared" si="112"/>
        <v>0</v>
      </c>
      <c r="AB74" s="74">
        <f t="shared" si="112"/>
        <v>0</v>
      </c>
      <c r="AC74" s="74">
        <f t="shared" si="112"/>
        <v>0</v>
      </c>
      <c r="AD74" s="74">
        <f t="shared" si="112"/>
        <v>0</v>
      </c>
      <c r="AE74" s="74">
        <f t="shared" si="112"/>
        <v>0</v>
      </c>
      <c r="AF74" s="74">
        <f t="shared" si="112"/>
        <v>0</v>
      </c>
      <c r="AG74" s="74">
        <f t="shared" si="112"/>
        <v>0</v>
      </c>
      <c r="AH74" s="74">
        <f t="shared" si="112"/>
        <v>0</v>
      </c>
      <c r="AI74" s="74">
        <f t="shared" si="112"/>
        <v>0</v>
      </c>
      <c r="AJ74" s="74">
        <f t="shared" si="112"/>
        <v>0</v>
      </c>
      <c r="AK74" s="74">
        <f t="shared" si="112"/>
        <v>0</v>
      </c>
      <c r="AL74" s="74">
        <f t="shared" si="112"/>
        <v>40.31</v>
      </c>
      <c r="AM74" s="74">
        <f t="shared" si="112"/>
        <v>0</v>
      </c>
      <c r="AN74" s="75"/>
    </row>
    <row r="75" spans="1:40" s="80" customFormat="1" ht="15" customHeight="1">
      <c r="A75" s="81" t="s">
        <v>21</v>
      </c>
      <c r="B75" s="82">
        <f>MAX($B$10:B74)+1</f>
        <v>49</v>
      </c>
      <c r="C75" s="83" t="s">
        <v>189</v>
      </c>
      <c r="D75" s="84">
        <v>0</v>
      </c>
      <c r="E75" s="83" t="s">
        <v>44</v>
      </c>
      <c r="F75" s="83" t="str">
        <f t="shared" ref="F75:F89" si="113">IF(D75=0,E75,CONCATENATE(D75,";"," ",E75))</f>
        <v>Quế Trung</v>
      </c>
      <c r="G75" s="85">
        <v>0</v>
      </c>
      <c r="H75" s="86">
        <v>35</v>
      </c>
      <c r="I75" s="86">
        <v>35</v>
      </c>
      <c r="J75" s="86">
        <v>0</v>
      </c>
      <c r="K75" s="86">
        <v>0</v>
      </c>
      <c r="L75" s="86">
        <v>0</v>
      </c>
      <c r="M75" s="86">
        <v>0</v>
      </c>
      <c r="N75" s="86">
        <v>0</v>
      </c>
      <c r="O75" s="86">
        <v>0</v>
      </c>
      <c r="P75" s="86">
        <v>0</v>
      </c>
      <c r="Q75" s="86">
        <v>0</v>
      </c>
      <c r="R75" s="86">
        <v>0</v>
      </c>
      <c r="S75" s="86">
        <v>0</v>
      </c>
      <c r="T75" s="86">
        <v>0</v>
      </c>
      <c r="U75" s="86">
        <v>0</v>
      </c>
      <c r="V75" s="86">
        <v>0</v>
      </c>
      <c r="W75" s="86">
        <v>0</v>
      </c>
      <c r="X75" s="86">
        <v>0</v>
      </c>
      <c r="Y75" s="86">
        <v>35</v>
      </c>
      <c r="Z75" s="85">
        <v>0</v>
      </c>
      <c r="AA75" s="85" t="s">
        <v>185</v>
      </c>
      <c r="AB75" s="85" t="s">
        <v>190</v>
      </c>
      <c r="AC75" s="85" t="s">
        <v>72</v>
      </c>
      <c r="AD75" s="85" t="s">
        <v>49</v>
      </c>
      <c r="AE75" s="87"/>
      <c r="AF75" s="88"/>
      <c r="AG75" s="88"/>
      <c r="AH75" s="88"/>
      <c r="AI75" s="88"/>
      <c r="AJ75" s="88"/>
      <c r="AK75" s="88"/>
      <c r="AL75" s="86">
        <v>35</v>
      </c>
      <c r="AM75" s="87"/>
      <c r="AN75" s="75"/>
    </row>
    <row r="76" spans="1:40" s="80" customFormat="1" ht="15" customHeight="1">
      <c r="A76" s="81" t="s">
        <v>21</v>
      </c>
      <c r="B76" s="82">
        <f>MAX($B$10:B75)+1</f>
        <v>50</v>
      </c>
      <c r="C76" s="83" t="s">
        <v>191</v>
      </c>
      <c r="D76" s="84" t="s">
        <v>192</v>
      </c>
      <c r="E76" s="83" t="s">
        <v>44</v>
      </c>
      <c r="F76" s="83" t="str">
        <f t="shared" si="113"/>
        <v>thôn Trung Thượng; Quế Trung</v>
      </c>
      <c r="G76" s="85">
        <v>0</v>
      </c>
      <c r="H76" s="86">
        <v>0.06</v>
      </c>
      <c r="I76" s="86">
        <v>0.06</v>
      </c>
      <c r="J76" s="86">
        <v>0</v>
      </c>
      <c r="K76" s="86">
        <v>0</v>
      </c>
      <c r="L76" s="86">
        <v>0</v>
      </c>
      <c r="M76" s="86">
        <v>0</v>
      </c>
      <c r="N76" s="86">
        <v>0</v>
      </c>
      <c r="O76" s="86">
        <v>0</v>
      </c>
      <c r="P76" s="86">
        <v>0.06</v>
      </c>
      <c r="Q76" s="86">
        <v>0</v>
      </c>
      <c r="R76" s="86">
        <v>0</v>
      </c>
      <c r="S76" s="86">
        <v>0</v>
      </c>
      <c r="T76" s="86">
        <v>0</v>
      </c>
      <c r="U76" s="86">
        <v>0</v>
      </c>
      <c r="V76" s="86">
        <v>0</v>
      </c>
      <c r="W76" s="86">
        <v>0</v>
      </c>
      <c r="X76" s="86">
        <v>0</v>
      </c>
      <c r="Y76" s="86">
        <v>0</v>
      </c>
      <c r="Z76" s="85" t="s">
        <v>81</v>
      </c>
      <c r="AA76" s="85" t="s">
        <v>56</v>
      </c>
      <c r="AB76" s="85" t="s">
        <v>193</v>
      </c>
      <c r="AC76" s="85" t="s">
        <v>139</v>
      </c>
      <c r="AD76" s="85" t="s">
        <v>78</v>
      </c>
      <c r="AE76" s="87"/>
      <c r="AF76" s="88"/>
      <c r="AG76" s="88"/>
      <c r="AH76" s="88"/>
      <c r="AI76" s="88"/>
      <c r="AJ76" s="88"/>
      <c r="AK76" s="88"/>
      <c r="AL76" s="88">
        <v>0.06</v>
      </c>
      <c r="AM76" s="87"/>
      <c r="AN76" s="75"/>
    </row>
    <row r="77" spans="1:40" s="80" customFormat="1" ht="15" customHeight="1">
      <c r="A77" s="81" t="s">
        <v>21</v>
      </c>
      <c r="B77" s="82">
        <f>MAX($B$10:B76)+1</f>
        <v>51</v>
      </c>
      <c r="C77" s="83" t="s">
        <v>194</v>
      </c>
      <c r="D77" s="84" t="s">
        <v>195</v>
      </c>
      <c r="E77" s="83" t="s">
        <v>196</v>
      </c>
      <c r="F77" s="83" t="str">
        <f t="shared" si="113"/>
        <v>thôn Cẩm La; Quế Lâm</v>
      </c>
      <c r="G77" s="85">
        <v>0</v>
      </c>
      <c r="H77" s="86">
        <v>1</v>
      </c>
      <c r="I77" s="86">
        <v>1</v>
      </c>
      <c r="J77" s="86">
        <v>0</v>
      </c>
      <c r="K77" s="86">
        <v>0</v>
      </c>
      <c r="L77" s="86">
        <v>0</v>
      </c>
      <c r="M77" s="86">
        <v>0</v>
      </c>
      <c r="N77" s="86">
        <v>1</v>
      </c>
      <c r="O77" s="86">
        <v>0</v>
      </c>
      <c r="P77" s="86">
        <v>0</v>
      </c>
      <c r="Q77" s="86">
        <v>0</v>
      </c>
      <c r="R77" s="86">
        <v>0</v>
      </c>
      <c r="S77" s="86">
        <v>0</v>
      </c>
      <c r="T77" s="86">
        <v>0</v>
      </c>
      <c r="U77" s="86">
        <v>0</v>
      </c>
      <c r="V77" s="86">
        <v>0</v>
      </c>
      <c r="W77" s="86">
        <v>0</v>
      </c>
      <c r="X77" s="86">
        <v>0</v>
      </c>
      <c r="Y77" s="86">
        <v>0</v>
      </c>
      <c r="Z77" s="85">
        <v>0</v>
      </c>
      <c r="AA77" s="85" t="s">
        <v>197</v>
      </c>
      <c r="AB77" s="85" t="s">
        <v>197</v>
      </c>
      <c r="AC77" s="85" t="s">
        <v>198</v>
      </c>
      <c r="AD77" s="85" t="s">
        <v>78</v>
      </c>
      <c r="AE77" s="87"/>
      <c r="AF77" s="88"/>
      <c r="AG77" s="88"/>
      <c r="AH77" s="88"/>
      <c r="AI77" s="88"/>
      <c r="AJ77" s="88"/>
      <c r="AK77" s="88"/>
      <c r="AL77" s="88">
        <v>1</v>
      </c>
      <c r="AM77" s="87"/>
      <c r="AN77" s="75"/>
    </row>
    <row r="78" spans="1:40" s="80" customFormat="1" ht="15" customHeight="1">
      <c r="A78" s="81" t="s">
        <v>21</v>
      </c>
      <c r="B78" s="82">
        <f>MAX($B$10:B77)+1</f>
        <v>52</v>
      </c>
      <c r="C78" s="83" t="s">
        <v>200</v>
      </c>
      <c r="D78" s="84" t="s">
        <v>199</v>
      </c>
      <c r="E78" s="83" t="s">
        <v>44</v>
      </c>
      <c r="F78" s="83" t="str">
        <f t="shared" si="113"/>
        <v>thôn Trung An; Quế Trung</v>
      </c>
      <c r="G78" s="85">
        <v>0</v>
      </c>
      <c r="H78" s="86">
        <v>4</v>
      </c>
      <c r="I78" s="86">
        <v>4</v>
      </c>
      <c r="J78" s="86">
        <v>0</v>
      </c>
      <c r="K78" s="86">
        <v>0</v>
      </c>
      <c r="L78" s="86">
        <v>0</v>
      </c>
      <c r="M78" s="86">
        <v>0</v>
      </c>
      <c r="N78" s="86">
        <v>0</v>
      </c>
      <c r="O78" s="86">
        <v>0</v>
      </c>
      <c r="P78" s="86">
        <v>4</v>
      </c>
      <c r="Q78" s="86">
        <v>0</v>
      </c>
      <c r="R78" s="86">
        <v>0</v>
      </c>
      <c r="S78" s="86">
        <v>0</v>
      </c>
      <c r="T78" s="86">
        <v>0</v>
      </c>
      <c r="U78" s="86">
        <v>0</v>
      </c>
      <c r="V78" s="86">
        <v>0</v>
      </c>
      <c r="W78" s="86">
        <v>0</v>
      </c>
      <c r="X78" s="86">
        <v>0</v>
      </c>
      <c r="Y78" s="86">
        <v>0</v>
      </c>
      <c r="Z78" s="85" t="s">
        <v>201</v>
      </c>
      <c r="AA78" s="85" t="s">
        <v>188</v>
      </c>
      <c r="AB78" s="85" t="s">
        <v>188</v>
      </c>
      <c r="AC78" s="85" t="s">
        <v>72</v>
      </c>
      <c r="AD78" s="85" t="s">
        <v>78</v>
      </c>
      <c r="AE78" s="87"/>
      <c r="AF78" s="88"/>
      <c r="AG78" s="88"/>
      <c r="AH78" s="88"/>
      <c r="AI78" s="88"/>
      <c r="AJ78" s="88"/>
      <c r="AK78" s="88"/>
      <c r="AL78" s="88">
        <v>4</v>
      </c>
      <c r="AM78" s="87"/>
      <c r="AN78" s="75" t="s">
        <v>250</v>
      </c>
    </row>
    <row r="79" spans="1:40" s="80" customFormat="1" ht="15" customHeight="1">
      <c r="A79" s="81" t="s">
        <v>21</v>
      </c>
      <c r="B79" s="82">
        <f>MAX($B$10:B78)+1</f>
        <v>53</v>
      </c>
      <c r="C79" s="83" t="s">
        <v>229</v>
      </c>
      <c r="D79" s="84" t="s">
        <v>202</v>
      </c>
      <c r="E79" s="83" t="s">
        <v>44</v>
      </c>
      <c r="F79" s="83" t="str">
        <f t="shared" si="113"/>
        <v>thôn Trung Phước 2; Quế Trung</v>
      </c>
      <c r="G79" s="85">
        <v>0</v>
      </c>
      <c r="H79" s="86">
        <v>0.2</v>
      </c>
      <c r="I79" s="86">
        <v>0.25</v>
      </c>
      <c r="J79" s="86">
        <v>0</v>
      </c>
      <c r="K79" s="86">
        <v>0</v>
      </c>
      <c r="L79" s="86">
        <v>0</v>
      </c>
      <c r="M79" s="86">
        <v>0</v>
      </c>
      <c r="N79" s="86">
        <v>0</v>
      </c>
      <c r="O79" s="86">
        <v>0</v>
      </c>
      <c r="P79" s="86">
        <v>0.25</v>
      </c>
      <c r="Q79" s="86">
        <v>0</v>
      </c>
      <c r="R79" s="86">
        <v>0</v>
      </c>
      <c r="S79" s="86">
        <v>0</v>
      </c>
      <c r="T79" s="86">
        <v>0</v>
      </c>
      <c r="U79" s="86">
        <v>0</v>
      </c>
      <c r="V79" s="86">
        <v>0</v>
      </c>
      <c r="W79" s="86">
        <v>0</v>
      </c>
      <c r="X79" s="86">
        <v>0</v>
      </c>
      <c r="Y79" s="86">
        <v>0</v>
      </c>
      <c r="Z79" s="85" t="s">
        <v>81</v>
      </c>
      <c r="AA79" s="85" t="s">
        <v>203</v>
      </c>
      <c r="AB79" s="85" t="s">
        <v>203</v>
      </c>
      <c r="AC79" s="85" t="s">
        <v>139</v>
      </c>
      <c r="AD79" s="85" t="s">
        <v>78</v>
      </c>
      <c r="AE79" s="87"/>
      <c r="AF79" s="88"/>
      <c r="AG79" s="88"/>
      <c r="AH79" s="88"/>
      <c r="AI79" s="88"/>
      <c r="AJ79" s="88"/>
      <c r="AK79" s="88"/>
      <c r="AL79" s="88">
        <v>0.25</v>
      </c>
      <c r="AM79" s="87"/>
      <c r="AN79" s="75" t="s">
        <v>244</v>
      </c>
    </row>
    <row r="80" spans="1:40" s="80" customFormat="1" ht="15" customHeight="1">
      <c r="A80" s="69" t="s">
        <v>40</v>
      </c>
      <c r="B80" s="77" t="s">
        <v>32</v>
      </c>
      <c r="C80" s="78" t="s">
        <v>124</v>
      </c>
      <c r="D80" s="78"/>
      <c r="E80" s="79">
        <v>0</v>
      </c>
      <c r="F80" s="79">
        <f t="shared" si="113"/>
        <v>0</v>
      </c>
      <c r="G80" s="74">
        <v>0</v>
      </c>
      <c r="H80" s="74">
        <v>3.8000000000000003</v>
      </c>
      <c r="I80" s="74">
        <f>SUM(I81:I87)</f>
        <v>3.8000000000000003</v>
      </c>
      <c r="J80" s="74">
        <f t="shared" ref="J80:AM80" si="114">SUM(J81:J87)</f>
        <v>0</v>
      </c>
      <c r="K80" s="74">
        <f t="shared" si="114"/>
        <v>0</v>
      </c>
      <c r="L80" s="74">
        <f t="shared" si="114"/>
        <v>0.43000000000000005</v>
      </c>
      <c r="M80" s="74">
        <f t="shared" si="114"/>
        <v>1.8800000000000001</v>
      </c>
      <c r="N80" s="74">
        <f t="shared" si="114"/>
        <v>1.29</v>
      </c>
      <c r="O80" s="74">
        <f t="shared" si="114"/>
        <v>0</v>
      </c>
      <c r="P80" s="74">
        <f t="shared" si="114"/>
        <v>0.2</v>
      </c>
      <c r="Q80" s="74">
        <f t="shared" si="114"/>
        <v>0</v>
      </c>
      <c r="R80" s="74">
        <f t="shared" si="114"/>
        <v>0</v>
      </c>
      <c r="S80" s="74">
        <f t="shared" si="114"/>
        <v>0</v>
      </c>
      <c r="T80" s="74">
        <f t="shared" si="114"/>
        <v>0</v>
      </c>
      <c r="U80" s="74">
        <f t="shared" si="114"/>
        <v>0</v>
      </c>
      <c r="V80" s="74">
        <f t="shared" si="114"/>
        <v>0</v>
      </c>
      <c r="W80" s="74">
        <f t="shared" si="114"/>
        <v>0</v>
      </c>
      <c r="X80" s="74">
        <f t="shared" si="114"/>
        <v>0</v>
      </c>
      <c r="Y80" s="74">
        <f t="shared" si="114"/>
        <v>0</v>
      </c>
      <c r="Z80" s="74">
        <f t="shared" si="114"/>
        <v>0</v>
      </c>
      <c r="AA80" s="74">
        <f t="shared" si="114"/>
        <v>0</v>
      </c>
      <c r="AB80" s="74">
        <f t="shared" si="114"/>
        <v>0</v>
      </c>
      <c r="AC80" s="74">
        <f t="shared" si="114"/>
        <v>0</v>
      </c>
      <c r="AD80" s="74">
        <f t="shared" si="114"/>
        <v>0</v>
      </c>
      <c r="AE80" s="74">
        <f t="shared" si="114"/>
        <v>0.3</v>
      </c>
      <c r="AF80" s="74">
        <f t="shared" si="114"/>
        <v>30</v>
      </c>
      <c r="AG80" s="74">
        <f t="shared" si="114"/>
        <v>0</v>
      </c>
      <c r="AH80" s="74">
        <f t="shared" si="114"/>
        <v>0</v>
      </c>
      <c r="AI80" s="74">
        <f t="shared" si="114"/>
        <v>0</v>
      </c>
      <c r="AJ80" s="74">
        <f t="shared" si="114"/>
        <v>0</v>
      </c>
      <c r="AK80" s="74">
        <f t="shared" si="114"/>
        <v>0</v>
      </c>
      <c r="AL80" s="74">
        <f t="shared" si="114"/>
        <v>3.8</v>
      </c>
      <c r="AM80" s="74">
        <f t="shared" si="114"/>
        <v>0</v>
      </c>
      <c r="AN80" s="75"/>
    </row>
    <row r="81" spans="1:40" s="80" customFormat="1" ht="15" customHeight="1">
      <c r="A81" s="81" t="s">
        <v>32</v>
      </c>
      <c r="B81" s="82">
        <f>MAX($B$10:B80)+1</f>
        <v>54</v>
      </c>
      <c r="C81" s="83" t="s">
        <v>204</v>
      </c>
      <c r="D81" s="84">
        <v>0</v>
      </c>
      <c r="E81" s="83" t="s">
        <v>44</v>
      </c>
      <c r="F81" s="83" t="str">
        <f t="shared" si="113"/>
        <v>Quế Trung</v>
      </c>
      <c r="G81" s="85">
        <v>0</v>
      </c>
      <c r="H81" s="86">
        <v>1</v>
      </c>
      <c r="I81" s="86">
        <v>1</v>
      </c>
      <c r="J81" s="86">
        <v>0</v>
      </c>
      <c r="K81" s="86">
        <v>0</v>
      </c>
      <c r="L81" s="86">
        <v>0</v>
      </c>
      <c r="M81" s="86">
        <v>0.5</v>
      </c>
      <c r="N81" s="86">
        <v>0.3</v>
      </c>
      <c r="O81" s="86">
        <v>0</v>
      </c>
      <c r="P81" s="86">
        <v>0.2</v>
      </c>
      <c r="Q81" s="86">
        <v>0</v>
      </c>
      <c r="R81" s="86">
        <v>0</v>
      </c>
      <c r="S81" s="86">
        <v>0</v>
      </c>
      <c r="T81" s="86">
        <v>0</v>
      </c>
      <c r="U81" s="86">
        <v>0</v>
      </c>
      <c r="V81" s="86">
        <v>0</v>
      </c>
      <c r="W81" s="86">
        <v>0</v>
      </c>
      <c r="X81" s="86">
        <v>0</v>
      </c>
      <c r="Y81" s="86">
        <v>0</v>
      </c>
      <c r="Z81" s="85"/>
      <c r="AA81" s="85" t="s">
        <v>190</v>
      </c>
      <c r="AB81" s="85" t="s">
        <v>190</v>
      </c>
      <c r="AC81" s="85">
        <v>0</v>
      </c>
      <c r="AD81" s="85" t="s">
        <v>49</v>
      </c>
      <c r="AE81" s="88">
        <v>0.3</v>
      </c>
      <c r="AF81" s="88">
        <f>AE81/I81*100</f>
        <v>30</v>
      </c>
      <c r="AG81" s="88"/>
      <c r="AH81" s="88"/>
      <c r="AI81" s="88"/>
      <c r="AJ81" s="88"/>
      <c r="AK81" s="88"/>
      <c r="AL81" s="88">
        <v>0.7</v>
      </c>
      <c r="AM81" s="87"/>
      <c r="AN81" s="75"/>
    </row>
    <row r="82" spans="1:40" s="80" customFormat="1" ht="15" customHeight="1">
      <c r="A82" s="81" t="s">
        <v>32</v>
      </c>
      <c r="B82" s="82">
        <f>MAX($B$10:B81)+1</f>
        <v>55</v>
      </c>
      <c r="C82" s="83" t="s">
        <v>204</v>
      </c>
      <c r="D82" s="84">
        <v>0</v>
      </c>
      <c r="E82" s="83" t="s">
        <v>65</v>
      </c>
      <c r="F82" s="83" t="str">
        <f t="shared" si="113"/>
        <v>Quế Ninh</v>
      </c>
      <c r="G82" s="85">
        <v>0</v>
      </c>
      <c r="H82" s="86">
        <v>0.4</v>
      </c>
      <c r="I82" s="86">
        <v>0.4</v>
      </c>
      <c r="J82" s="86">
        <v>0</v>
      </c>
      <c r="K82" s="86">
        <v>0</v>
      </c>
      <c r="L82" s="86">
        <v>0</v>
      </c>
      <c r="M82" s="86">
        <v>0.2</v>
      </c>
      <c r="N82" s="86">
        <v>0.2</v>
      </c>
      <c r="O82" s="86">
        <v>0</v>
      </c>
      <c r="P82" s="86">
        <v>0</v>
      </c>
      <c r="Q82" s="86">
        <v>0</v>
      </c>
      <c r="R82" s="86">
        <v>0</v>
      </c>
      <c r="S82" s="86">
        <v>0</v>
      </c>
      <c r="T82" s="86">
        <v>0</v>
      </c>
      <c r="U82" s="86">
        <v>0</v>
      </c>
      <c r="V82" s="86">
        <v>0</v>
      </c>
      <c r="W82" s="86">
        <v>0</v>
      </c>
      <c r="X82" s="86">
        <v>0</v>
      </c>
      <c r="Y82" s="86">
        <v>0</v>
      </c>
      <c r="Z82" s="85"/>
      <c r="AA82" s="85" t="s">
        <v>190</v>
      </c>
      <c r="AB82" s="85" t="s">
        <v>190</v>
      </c>
      <c r="AC82" s="85">
        <v>0</v>
      </c>
      <c r="AD82" s="85" t="s">
        <v>49</v>
      </c>
      <c r="AE82" s="87"/>
      <c r="AF82" s="88"/>
      <c r="AG82" s="88"/>
      <c r="AH82" s="88"/>
      <c r="AI82" s="88"/>
      <c r="AJ82" s="88"/>
      <c r="AK82" s="88"/>
      <c r="AL82" s="88">
        <v>0.6</v>
      </c>
      <c r="AM82" s="87"/>
      <c r="AN82" s="75"/>
    </row>
    <row r="83" spans="1:40" s="80" customFormat="1" ht="15" customHeight="1">
      <c r="A83" s="81" t="s">
        <v>32</v>
      </c>
      <c r="B83" s="82">
        <f>MAX($B$10:B82)+1</f>
        <v>56</v>
      </c>
      <c r="C83" s="83" t="s">
        <v>204</v>
      </c>
      <c r="D83" s="84">
        <v>0</v>
      </c>
      <c r="E83" s="83" t="s">
        <v>205</v>
      </c>
      <c r="F83" s="83" t="str">
        <f t="shared" si="113"/>
        <v>Quế Phước</v>
      </c>
      <c r="G83" s="85">
        <v>0</v>
      </c>
      <c r="H83" s="86">
        <v>0.32</v>
      </c>
      <c r="I83" s="86">
        <v>0.32</v>
      </c>
      <c r="J83" s="86">
        <v>0</v>
      </c>
      <c r="K83" s="86">
        <v>0</v>
      </c>
      <c r="L83" s="86">
        <v>0</v>
      </c>
      <c r="M83" s="86">
        <v>0.32</v>
      </c>
      <c r="N83" s="86">
        <v>0</v>
      </c>
      <c r="O83" s="86">
        <v>0</v>
      </c>
      <c r="P83" s="86">
        <v>0</v>
      </c>
      <c r="Q83" s="86">
        <v>0</v>
      </c>
      <c r="R83" s="86">
        <v>0</v>
      </c>
      <c r="S83" s="86">
        <v>0</v>
      </c>
      <c r="T83" s="86">
        <v>0</v>
      </c>
      <c r="U83" s="86">
        <v>0</v>
      </c>
      <c r="V83" s="86">
        <v>0</v>
      </c>
      <c r="W83" s="86">
        <v>0</v>
      </c>
      <c r="X83" s="86">
        <v>0</v>
      </c>
      <c r="Y83" s="86">
        <v>0</v>
      </c>
      <c r="Z83" s="85"/>
      <c r="AA83" s="85" t="s">
        <v>190</v>
      </c>
      <c r="AB83" s="85" t="s">
        <v>190</v>
      </c>
      <c r="AC83" s="85">
        <v>0</v>
      </c>
      <c r="AD83" s="85" t="s">
        <v>49</v>
      </c>
      <c r="AE83" s="87"/>
      <c r="AF83" s="88"/>
      <c r="AG83" s="88"/>
      <c r="AH83" s="88"/>
      <c r="AI83" s="88"/>
      <c r="AJ83" s="88"/>
      <c r="AK83" s="88"/>
      <c r="AL83" s="88">
        <v>0.4</v>
      </c>
      <c r="AM83" s="87"/>
      <c r="AN83" s="75"/>
    </row>
    <row r="84" spans="1:40" s="80" customFormat="1" ht="15" customHeight="1">
      <c r="A84" s="81" t="s">
        <v>32</v>
      </c>
      <c r="B84" s="82">
        <f>MAX($B$10:B83)+1</f>
        <v>57</v>
      </c>
      <c r="C84" s="83" t="s">
        <v>204</v>
      </c>
      <c r="D84" s="84">
        <v>0</v>
      </c>
      <c r="E84" s="83" t="s">
        <v>89</v>
      </c>
      <c r="F84" s="83" t="str">
        <f t="shared" si="113"/>
        <v>Quế Lộc</v>
      </c>
      <c r="G84" s="85">
        <v>0</v>
      </c>
      <c r="H84" s="86">
        <v>0.48</v>
      </c>
      <c r="I84" s="86">
        <v>0.48</v>
      </c>
      <c r="J84" s="86">
        <v>0</v>
      </c>
      <c r="K84" s="86">
        <v>0</v>
      </c>
      <c r="L84" s="86">
        <v>0.33</v>
      </c>
      <c r="M84" s="86">
        <v>0.06</v>
      </c>
      <c r="N84" s="86">
        <v>0.09</v>
      </c>
      <c r="O84" s="86">
        <v>0</v>
      </c>
      <c r="P84" s="86">
        <v>0</v>
      </c>
      <c r="Q84" s="86">
        <v>0</v>
      </c>
      <c r="R84" s="86">
        <v>0</v>
      </c>
      <c r="S84" s="86">
        <v>0</v>
      </c>
      <c r="T84" s="86">
        <v>0</v>
      </c>
      <c r="U84" s="86">
        <v>0</v>
      </c>
      <c r="V84" s="86">
        <v>0</v>
      </c>
      <c r="W84" s="86">
        <v>0</v>
      </c>
      <c r="X84" s="86">
        <v>0</v>
      </c>
      <c r="Y84" s="86">
        <v>0</v>
      </c>
      <c r="Z84" s="85"/>
      <c r="AA84" s="85" t="s">
        <v>190</v>
      </c>
      <c r="AB84" s="85" t="s">
        <v>190</v>
      </c>
      <c r="AC84" s="85">
        <v>0</v>
      </c>
      <c r="AD84" s="85" t="s">
        <v>49</v>
      </c>
      <c r="AE84" s="87"/>
      <c r="AF84" s="88"/>
      <c r="AG84" s="88"/>
      <c r="AH84" s="88"/>
      <c r="AI84" s="88"/>
      <c r="AJ84" s="88"/>
      <c r="AK84" s="88"/>
      <c r="AL84" s="88">
        <v>0.5</v>
      </c>
      <c r="AM84" s="87"/>
      <c r="AN84" s="75"/>
    </row>
    <row r="85" spans="1:40" s="80" customFormat="1" ht="15" customHeight="1">
      <c r="A85" s="81" t="s">
        <v>32</v>
      </c>
      <c r="B85" s="82">
        <f>MAX($B$10:B84)+1</f>
        <v>58</v>
      </c>
      <c r="C85" s="83" t="s">
        <v>204</v>
      </c>
      <c r="D85" s="84">
        <v>0</v>
      </c>
      <c r="E85" s="83" t="s">
        <v>196</v>
      </c>
      <c r="F85" s="83" t="str">
        <f t="shared" si="113"/>
        <v>Quế Lâm</v>
      </c>
      <c r="G85" s="85">
        <v>0</v>
      </c>
      <c r="H85" s="86">
        <v>0.5</v>
      </c>
      <c r="I85" s="86">
        <v>0.5</v>
      </c>
      <c r="J85" s="86">
        <v>0</v>
      </c>
      <c r="K85" s="86">
        <v>0</v>
      </c>
      <c r="L85" s="86">
        <v>0</v>
      </c>
      <c r="M85" s="86">
        <v>0.3</v>
      </c>
      <c r="N85" s="86">
        <v>0.2</v>
      </c>
      <c r="O85" s="86">
        <v>0</v>
      </c>
      <c r="P85" s="86">
        <v>0</v>
      </c>
      <c r="Q85" s="86">
        <v>0</v>
      </c>
      <c r="R85" s="86">
        <v>0</v>
      </c>
      <c r="S85" s="86">
        <v>0</v>
      </c>
      <c r="T85" s="86">
        <v>0</v>
      </c>
      <c r="U85" s="86">
        <v>0</v>
      </c>
      <c r="V85" s="86">
        <v>0</v>
      </c>
      <c r="W85" s="86">
        <v>0</v>
      </c>
      <c r="X85" s="86">
        <v>0</v>
      </c>
      <c r="Y85" s="86">
        <v>0</v>
      </c>
      <c r="Z85" s="85"/>
      <c r="AA85" s="85" t="s">
        <v>190</v>
      </c>
      <c r="AB85" s="85" t="s">
        <v>190</v>
      </c>
      <c r="AC85" s="85">
        <v>0</v>
      </c>
      <c r="AD85" s="85" t="s">
        <v>49</v>
      </c>
      <c r="AE85" s="87"/>
      <c r="AF85" s="88"/>
      <c r="AG85" s="88"/>
      <c r="AH85" s="88"/>
      <c r="AI85" s="88"/>
      <c r="AJ85" s="88"/>
      <c r="AK85" s="88"/>
      <c r="AL85" s="88">
        <v>0.5</v>
      </c>
      <c r="AM85" s="87"/>
      <c r="AN85" s="75"/>
    </row>
    <row r="86" spans="1:40" s="80" customFormat="1" ht="15" customHeight="1">
      <c r="A86" s="81" t="s">
        <v>32</v>
      </c>
      <c r="B86" s="82">
        <f>MAX($B$10:B85)+1</f>
        <v>59</v>
      </c>
      <c r="C86" s="83" t="s">
        <v>204</v>
      </c>
      <c r="D86" s="84">
        <v>0</v>
      </c>
      <c r="E86" s="83" t="s">
        <v>102</v>
      </c>
      <c r="F86" s="83" t="str">
        <f t="shared" si="113"/>
        <v>Sơn Viên</v>
      </c>
      <c r="G86" s="85">
        <v>0</v>
      </c>
      <c r="H86" s="86">
        <v>0.5</v>
      </c>
      <c r="I86" s="86">
        <v>0.5</v>
      </c>
      <c r="J86" s="86">
        <v>0</v>
      </c>
      <c r="K86" s="86">
        <v>0</v>
      </c>
      <c r="L86" s="86">
        <v>0.1</v>
      </c>
      <c r="M86" s="86">
        <v>0.2</v>
      </c>
      <c r="N86" s="86">
        <v>0.2</v>
      </c>
      <c r="O86" s="86">
        <v>0</v>
      </c>
      <c r="P86" s="86">
        <v>0</v>
      </c>
      <c r="Q86" s="86">
        <v>0</v>
      </c>
      <c r="R86" s="86">
        <v>0</v>
      </c>
      <c r="S86" s="86">
        <v>0</v>
      </c>
      <c r="T86" s="86">
        <v>0</v>
      </c>
      <c r="U86" s="86">
        <v>0</v>
      </c>
      <c r="V86" s="86">
        <v>0</v>
      </c>
      <c r="W86" s="86">
        <v>0</v>
      </c>
      <c r="X86" s="86">
        <v>0</v>
      </c>
      <c r="Y86" s="86">
        <v>0</v>
      </c>
      <c r="Z86" s="85"/>
      <c r="AA86" s="85" t="s">
        <v>190</v>
      </c>
      <c r="AB86" s="85" t="s">
        <v>190</v>
      </c>
      <c r="AC86" s="85">
        <v>0</v>
      </c>
      <c r="AD86" s="85" t="s">
        <v>49</v>
      </c>
      <c r="AE86" s="87"/>
      <c r="AF86" s="88"/>
      <c r="AG86" s="88"/>
      <c r="AH86" s="88"/>
      <c r="AI86" s="88"/>
      <c r="AJ86" s="88"/>
      <c r="AK86" s="88"/>
      <c r="AL86" s="88">
        <v>0.5</v>
      </c>
      <c r="AM86" s="87"/>
      <c r="AN86" s="75"/>
    </row>
    <row r="87" spans="1:40" s="80" customFormat="1" ht="15" customHeight="1">
      <c r="A87" s="81" t="s">
        <v>32</v>
      </c>
      <c r="B87" s="82">
        <f>MAX($B$10:B86)+1</f>
        <v>60</v>
      </c>
      <c r="C87" s="83" t="s">
        <v>204</v>
      </c>
      <c r="D87" s="84">
        <v>0</v>
      </c>
      <c r="E87" s="83" t="s">
        <v>206</v>
      </c>
      <c r="F87" s="83" t="str">
        <f t="shared" si="113"/>
        <v>Phước Ninh</v>
      </c>
      <c r="G87" s="85">
        <v>0</v>
      </c>
      <c r="H87" s="86">
        <v>0.6</v>
      </c>
      <c r="I87" s="86">
        <v>0.6</v>
      </c>
      <c r="J87" s="86">
        <v>0</v>
      </c>
      <c r="K87" s="86">
        <v>0</v>
      </c>
      <c r="L87" s="86">
        <v>0</v>
      </c>
      <c r="M87" s="86">
        <v>0.3</v>
      </c>
      <c r="N87" s="86">
        <v>0.3</v>
      </c>
      <c r="O87" s="86">
        <v>0</v>
      </c>
      <c r="P87" s="86">
        <v>0</v>
      </c>
      <c r="Q87" s="86">
        <v>0</v>
      </c>
      <c r="R87" s="86">
        <v>0</v>
      </c>
      <c r="S87" s="86">
        <v>0</v>
      </c>
      <c r="T87" s="86">
        <v>0</v>
      </c>
      <c r="U87" s="86">
        <v>0</v>
      </c>
      <c r="V87" s="86">
        <v>0</v>
      </c>
      <c r="W87" s="86">
        <v>0</v>
      </c>
      <c r="X87" s="86">
        <v>0</v>
      </c>
      <c r="Y87" s="86">
        <v>0</v>
      </c>
      <c r="Z87" s="85"/>
      <c r="AA87" s="85" t="s">
        <v>190</v>
      </c>
      <c r="AB87" s="85" t="s">
        <v>190</v>
      </c>
      <c r="AC87" s="85">
        <v>0</v>
      </c>
      <c r="AD87" s="85" t="s">
        <v>49</v>
      </c>
      <c r="AE87" s="87"/>
      <c r="AF87" s="88"/>
      <c r="AG87" s="88"/>
      <c r="AH87" s="88"/>
      <c r="AI87" s="88"/>
      <c r="AJ87" s="88"/>
      <c r="AK87" s="88"/>
      <c r="AL87" s="88">
        <v>0.6</v>
      </c>
      <c r="AM87" s="87"/>
      <c r="AN87" s="75"/>
    </row>
    <row r="88" spans="1:40" s="80" customFormat="1" ht="15" customHeight="1">
      <c r="A88" s="69" t="s">
        <v>40</v>
      </c>
      <c r="B88" s="77" t="s">
        <v>35</v>
      </c>
      <c r="C88" s="78" t="s">
        <v>41</v>
      </c>
      <c r="D88" s="78"/>
      <c r="E88" s="79">
        <v>0</v>
      </c>
      <c r="F88" s="79">
        <f t="shared" si="113"/>
        <v>0</v>
      </c>
      <c r="G88" s="74">
        <v>0</v>
      </c>
      <c r="H88" s="74">
        <v>0.06</v>
      </c>
      <c r="I88" s="74">
        <f>SUM(I89:I90)</f>
        <v>0.12</v>
      </c>
      <c r="J88" s="74">
        <f t="shared" ref="J88:AM88" si="115">SUM(J89:J90)</f>
        <v>0</v>
      </c>
      <c r="K88" s="74">
        <f t="shared" si="115"/>
        <v>0</v>
      </c>
      <c r="L88" s="74">
        <f t="shared" si="115"/>
        <v>0</v>
      </c>
      <c r="M88" s="74">
        <f t="shared" si="115"/>
        <v>0</v>
      </c>
      <c r="N88" s="74">
        <f t="shared" si="115"/>
        <v>0</v>
      </c>
      <c r="O88" s="74">
        <f t="shared" si="115"/>
        <v>0</v>
      </c>
      <c r="P88" s="74">
        <f t="shared" si="115"/>
        <v>0</v>
      </c>
      <c r="Q88" s="74">
        <f t="shared" si="115"/>
        <v>0</v>
      </c>
      <c r="R88" s="74">
        <f t="shared" si="115"/>
        <v>0</v>
      </c>
      <c r="S88" s="74">
        <f t="shared" si="115"/>
        <v>0</v>
      </c>
      <c r="T88" s="74">
        <f t="shared" si="115"/>
        <v>0</v>
      </c>
      <c r="U88" s="74">
        <f t="shared" si="115"/>
        <v>0</v>
      </c>
      <c r="V88" s="74">
        <f t="shared" si="115"/>
        <v>0</v>
      </c>
      <c r="W88" s="74">
        <f t="shared" si="115"/>
        <v>0</v>
      </c>
      <c r="X88" s="74">
        <f t="shared" si="115"/>
        <v>0.12</v>
      </c>
      <c r="Y88" s="74">
        <f t="shared" si="115"/>
        <v>0</v>
      </c>
      <c r="Z88" s="74">
        <f t="shared" si="115"/>
        <v>0</v>
      </c>
      <c r="AA88" s="74">
        <f t="shared" si="115"/>
        <v>0</v>
      </c>
      <c r="AB88" s="74">
        <f t="shared" si="115"/>
        <v>0</v>
      </c>
      <c r="AC88" s="74">
        <f t="shared" si="115"/>
        <v>0</v>
      </c>
      <c r="AD88" s="74">
        <f t="shared" si="115"/>
        <v>0</v>
      </c>
      <c r="AE88" s="74">
        <f t="shared" si="115"/>
        <v>0</v>
      </c>
      <c r="AF88" s="74">
        <f t="shared" si="115"/>
        <v>0</v>
      </c>
      <c r="AG88" s="74">
        <f t="shared" si="115"/>
        <v>0</v>
      </c>
      <c r="AH88" s="74">
        <f t="shared" si="115"/>
        <v>0</v>
      </c>
      <c r="AI88" s="74">
        <f t="shared" si="115"/>
        <v>0</v>
      </c>
      <c r="AJ88" s="74">
        <f t="shared" si="115"/>
        <v>0</v>
      </c>
      <c r="AK88" s="74">
        <f t="shared" si="115"/>
        <v>0</v>
      </c>
      <c r="AL88" s="74">
        <f t="shared" si="115"/>
        <v>0.06</v>
      </c>
      <c r="AM88" s="74">
        <f t="shared" si="115"/>
        <v>0.06</v>
      </c>
      <c r="AN88" s="75"/>
    </row>
    <row r="89" spans="1:40" s="80" customFormat="1" ht="15" customHeight="1">
      <c r="A89" s="81" t="s">
        <v>35</v>
      </c>
      <c r="B89" s="82">
        <f>MAX($B$10:B88)+1</f>
        <v>61</v>
      </c>
      <c r="C89" s="83" t="s">
        <v>207</v>
      </c>
      <c r="D89" s="84" t="s">
        <v>202</v>
      </c>
      <c r="E89" s="83" t="s">
        <v>44</v>
      </c>
      <c r="F89" s="83" t="str">
        <f t="shared" si="113"/>
        <v>thôn Trung Phước 2; Quế Trung</v>
      </c>
      <c r="G89" s="85">
        <v>0</v>
      </c>
      <c r="H89" s="86">
        <v>0.06</v>
      </c>
      <c r="I89" s="86">
        <v>0.06</v>
      </c>
      <c r="J89" s="86">
        <v>0</v>
      </c>
      <c r="K89" s="86">
        <v>0</v>
      </c>
      <c r="L89" s="86">
        <v>0</v>
      </c>
      <c r="M89" s="86">
        <v>0</v>
      </c>
      <c r="N89" s="86">
        <v>0</v>
      </c>
      <c r="O89" s="86">
        <v>0</v>
      </c>
      <c r="P89" s="86">
        <v>0</v>
      </c>
      <c r="Q89" s="86">
        <v>0</v>
      </c>
      <c r="R89" s="86">
        <v>0</v>
      </c>
      <c r="S89" s="86">
        <v>0</v>
      </c>
      <c r="T89" s="86">
        <v>0</v>
      </c>
      <c r="U89" s="86">
        <v>0</v>
      </c>
      <c r="V89" s="86">
        <v>0</v>
      </c>
      <c r="W89" s="86">
        <v>0</v>
      </c>
      <c r="X89" s="86">
        <v>0.06</v>
      </c>
      <c r="Y89" s="86">
        <v>0</v>
      </c>
      <c r="Z89" s="85">
        <v>0</v>
      </c>
      <c r="AA89" s="85" t="s">
        <v>208</v>
      </c>
      <c r="AB89" s="85" t="s">
        <v>208</v>
      </c>
      <c r="AC89" s="85" t="s">
        <v>157</v>
      </c>
      <c r="AD89" s="85" t="s">
        <v>78</v>
      </c>
      <c r="AE89" s="87"/>
      <c r="AF89" s="88"/>
      <c r="AG89" s="88"/>
      <c r="AH89" s="88"/>
      <c r="AI89" s="88"/>
      <c r="AJ89" s="88"/>
      <c r="AK89" s="88"/>
      <c r="AL89" s="86">
        <v>0.06</v>
      </c>
      <c r="AM89" s="87"/>
      <c r="AN89" s="75" t="s">
        <v>251</v>
      </c>
    </row>
    <row r="90" spans="1:40" s="80" customFormat="1" ht="15" customHeight="1">
      <c r="A90" s="81" t="s">
        <v>35</v>
      </c>
      <c r="B90" s="82">
        <f>MAX($B$10:B89)+1</f>
        <v>62</v>
      </c>
      <c r="C90" s="83" t="s">
        <v>230</v>
      </c>
      <c r="D90" s="84"/>
      <c r="E90" s="83"/>
      <c r="F90" s="83" t="s">
        <v>231</v>
      </c>
      <c r="G90" s="85"/>
      <c r="H90" s="86"/>
      <c r="I90" s="86">
        <v>0.06</v>
      </c>
      <c r="J90" s="86"/>
      <c r="K90" s="86"/>
      <c r="L90" s="86"/>
      <c r="M90" s="86"/>
      <c r="N90" s="86"/>
      <c r="O90" s="86"/>
      <c r="P90" s="86"/>
      <c r="Q90" s="86"/>
      <c r="R90" s="86"/>
      <c r="S90" s="86"/>
      <c r="T90" s="86"/>
      <c r="U90" s="86"/>
      <c r="V90" s="86"/>
      <c r="W90" s="86"/>
      <c r="X90" s="86">
        <v>0.06</v>
      </c>
      <c r="Y90" s="86"/>
      <c r="Z90" s="85"/>
      <c r="AA90" s="85"/>
      <c r="AB90" s="85"/>
      <c r="AC90" s="85" t="s">
        <v>139</v>
      </c>
      <c r="AD90" s="85" t="s">
        <v>78</v>
      </c>
      <c r="AE90" s="87"/>
      <c r="AF90" s="88"/>
      <c r="AG90" s="88"/>
      <c r="AH90" s="88"/>
      <c r="AI90" s="88"/>
      <c r="AJ90" s="88"/>
      <c r="AK90" s="88"/>
      <c r="AL90" s="86"/>
      <c r="AM90" s="86">
        <v>0.06</v>
      </c>
      <c r="AN90" s="75"/>
    </row>
    <row r="92" spans="1:40" ht="15" customHeight="1">
      <c r="AC92" s="68"/>
      <c r="AD92" s="68"/>
      <c r="AE92" s="39"/>
    </row>
    <row r="93" spans="1:40" ht="15" customHeight="1">
      <c r="AC93" s="68"/>
      <c r="AD93" s="68"/>
      <c r="AE93" s="39">
        <v>111.12</v>
      </c>
    </row>
    <row r="94" spans="1:40" ht="15" customHeight="1">
      <c r="AC94" s="68"/>
      <c r="AD94" s="68"/>
      <c r="AE94" s="39">
        <v>9.0500000000000007</v>
      </c>
      <c r="AF94" s="39">
        <v>10.31</v>
      </c>
      <c r="AG94" s="39">
        <f>AE93-AE94-AF94</f>
        <v>91.76</v>
      </c>
    </row>
    <row r="95" spans="1:40" ht="15" customHeight="1">
      <c r="AC95" s="68"/>
      <c r="AD95" s="68"/>
      <c r="AE95" s="39">
        <f>AE94/AE93*100</f>
        <v>8.1443484521238307</v>
      </c>
      <c r="AF95" s="39">
        <f>AF94/AE93*100</f>
        <v>9.2782577393808499</v>
      </c>
      <c r="AG95" s="39">
        <f>AG94/AE93*100</f>
        <v>82.57739380849533</v>
      </c>
      <c r="AK95" s="39">
        <f>62-9-8</f>
        <v>45</v>
      </c>
    </row>
    <row r="96" spans="1:40" ht="15" customHeight="1">
      <c r="AC96" s="68"/>
      <c r="AD96" s="68"/>
      <c r="AE96" s="39"/>
      <c r="AJ96" s="39">
        <f>44.38-0.06</f>
        <v>44.32</v>
      </c>
    </row>
    <row r="97" spans="1:51" s="46" customFormat="1" ht="15" customHeight="1">
      <c r="A97" s="38"/>
      <c r="B97" s="40"/>
      <c r="C97" s="41"/>
      <c r="D97" s="42"/>
      <c r="E97" s="43"/>
      <c r="F97" s="43"/>
      <c r="G97" s="44"/>
      <c r="H97" s="44"/>
      <c r="I97" s="45"/>
      <c r="Z97" s="47"/>
      <c r="AA97" s="48"/>
      <c r="AB97" s="49"/>
      <c r="AC97" s="68"/>
      <c r="AD97" s="68"/>
      <c r="AE97" s="39">
        <v>66.739999999999995</v>
      </c>
      <c r="AF97" s="39"/>
      <c r="AG97" s="39"/>
      <c r="AH97" s="39"/>
      <c r="AI97" s="39"/>
      <c r="AJ97" s="39"/>
      <c r="AK97" s="39"/>
      <c r="AL97" s="39"/>
      <c r="AM97" s="38"/>
      <c r="AN97" s="38"/>
      <c r="AO97" s="38"/>
      <c r="AP97" s="38"/>
      <c r="AQ97" s="38"/>
      <c r="AR97" s="38"/>
      <c r="AS97" s="38"/>
      <c r="AT97" s="38"/>
      <c r="AU97" s="38"/>
      <c r="AV97" s="38"/>
      <c r="AW97" s="38"/>
      <c r="AX97" s="38"/>
      <c r="AY97" s="38"/>
    </row>
    <row r="98" spans="1:51" ht="15" customHeight="1">
      <c r="AC98" s="68"/>
      <c r="AD98" s="68"/>
      <c r="AE98" s="39">
        <v>8.75</v>
      </c>
      <c r="AF98" s="39">
        <v>7.4</v>
      </c>
      <c r="AG98" s="39">
        <f>AE97-AE98-AF98</f>
        <v>50.589999999999996</v>
      </c>
    </row>
    <row r="99" spans="1:51" s="46" customFormat="1" ht="15" customHeight="1" thickBot="1">
      <c r="A99" s="38"/>
      <c r="B99" s="40"/>
      <c r="C99" s="41"/>
      <c r="D99" s="41"/>
      <c r="E99" s="43"/>
      <c r="F99" s="43"/>
      <c r="G99" s="44"/>
      <c r="H99" s="44"/>
      <c r="I99" s="45"/>
      <c r="Z99" s="47"/>
      <c r="AA99" s="48"/>
      <c r="AB99" s="49"/>
      <c r="AC99" s="68"/>
      <c r="AD99" s="68"/>
      <c r="AE99" s="39">
        <f>AE98/AE97*100</f>
        <v>13.110578363799821</v>
      </c>
      <c r="AF99" s="39">
        <f>AF98/AE97*100</f>
        <v>11.087803416242135</v>
      </c>
      <c r="AG99" s="39">
        <f>100-AE99-AF99</f>
        <v>75.801618219958044</v>
      </c>
      <c r="AH99" s="39"/>
      <c r="AI99" s="39"/>
      <c r="AJ99" s="39"/>
      <c r="AK99" s="39">
        <f>47-8-5</f>
        <v>34</v>
      </c>
      <c r="AL99" s="39"/>
      <c r="AM99" s="38"/>
      <c r="AN99" s="38"/>
      <c r="AO99" s="38"/>
      <c r="AP99" s="38"/>
      <c r="AQ99" s="38"/>
      <c r="AR99" s="38"/>
      <c r="AS99" s="38"/>
      <c r="AT99" s="38"/>
      <c r="AU99" s="38"/>
      <c r="AV99" s="38"/>
      <c r="AW99" s="38"/>
      <c r="AX99" s="38"/>
      <c r="AY99" s="38"/>
    </row>
    <row r="100" spans="1:51" s="46" customFormat="1" ht="15" customHeight="1" thickBot="1">
      <c r="A100" s="38"/>
      <c r="B100" s="40"/>
      <c r="C100" s="41"/>
      <c r="D100" s="41"/>
      <c r="E100" s="43"/>
      <c r="F100" s="43"/>
      <c r="G100" s="44"/>
      <c r="H100" s="44"/>
      <c r="I100" s="45"/>
      <c r="O100" s="32">
        <v>67.849999999999994</v>
      </c>
      <c r="Z100" s="47"/>
      <c r="AA100" s="48"/>
      <c r="AB100" s="49"/>
      <c r="AC100" s="68"/>
      <c r="AD100" s="68"/>
      <c r="AE100" s="39"/>
      <c r="AF100" s="39"/>
      <c r="AG100" s="39"/>
      <c r="AH100" s="39"/>
      <c r="AI100" s="39"/>
      <c r="AJ100" s="39"/>
      <c r="AK100" s="39"/>
      <c r="AL100" s="39"/>
      <c r="AM100" s="38"/>
      <c r="AN100" s="38"/>
      <c r="AO100" s="38"/>
      <c r="AP100" s="38"/>
      <c r="AQ100" s="38"/>
      <c r="AR100" s="38"/>
      <c r="AS100" s="38"/>
      <c r="AT100" s="38"/>
      <c r="AU100" s="38"/>
      <c r="AV100" s="38"/>
      <c r="AW100" s="38"/>
      <c r="AX100" s="38"/>
      <c r="AY100" s="38"/>
    </row>
    <row r="101" spans="1:51" s="46" customFormat="1" ht="15" customHeight="1" thickBot="1">
      <c r="A101" s="38"/>
      <c r="B101" s="40"/>
      <c r="C101" s="32"/>
      <c r="D101" s="33"/>
      <c r="E101" s="34"/>
      <c r="F101" s="34"/>
      <c r="G101" s="33">
        <v>4.8899999999999997</v>
      </c>
      <c r="H101" s="33">
        <v>13.55</v>
      </c>
      <c r="I101" s="33"/>
      <c r="J101" s="33"/>
      <c r="K101" s="34"/>
      <c r="L101" s="33"/>
      <c r="M101" s="33">
        <v>13.55</v>
      </c>
      <c r="N101" s="33">
        <v>14</v>
      </c>
      <c r="O101" s="46">
        <v>35.409999999999997</v>
      </c>
      <c r="Z101" s="47"/>
      <c r="AA101" s="48"/>
      <c r="AB101" s="49"/>
      <c r="AC101" s="68"/>
      <c r="AD101" s="68"/>
      <c r="AE101" s="39"/>
      <c r="AF101" s="39"/>
      <c r="AG101" s="39"/>
      <c r="AH101" s="39"/>
      <c r="AI101" s="39"/>
      <c r="AJ101" s="39"/>
      <c r="AK101" s="39"/>
      <c r="AL101" s="39"/>
      <c r="AM101" s="38"/>
      <c r="AN101" s="38"/>
      <c r="AO101" s="38"/>
      <c r="AP101" s="38"/>
      <c r="AQ101" s="38"/>
      <c r="AR101" s="38"/>
      <c r="AS101" s="38"/>
      <c r="AT101" s="38"/>
      <c r="AU101" s="38"/>
      <c r="AV101" s="38"/>
      <c r="AW101" s="38"/>
      <c r="AX101" s="38"/>
      <c r="AY101" s="38"/>
    </row>
    <row r="102" spans="1:51" ht="15" customHeight="1">
      <c r="AC102" s="68"/>
      <c r="AD102" s="68"/>
      <c r="AE102" s="39"/>
    </row>
    <row r="103" spans="1:51" ht="15" customHeight="1">
      <c r="AC103" s="68"/>
      <c r="AD103" s="68"/>
      <c r="AE103" s="39"/>
    </row>
  </sheetData>
  <autoFilter ref="A4:AY90"/>
  <mergeCells count="20">
    <mergeCell ref="I1:Y1"/>
    <mergeCell ref="H2:H3"/>
    <mergeCell ref="I2:I3"/>
    <mergeCell ref="Z2:Z3"/>
    <mergeCell ref="F2:F3"/>
    <mergeCell ref="A2:A3"/>
    <mergeCell ref="B2:B3"/>
    <mergeCell ref="C2:C3"/>
    <mergeCell ref="D2:D3"/>
    <mergeCell ref="G2:G3"/>
    <mergeCell ref="AB2:AB3"/>
    <mergeCell ref="AC2:AC3"/>
    <mergeCell ref="AD2:AD3"/>
    <mergeCell ref="J2:Y2"/>
    <mergeCell ref="AA2:AA3"/>
    <mergeCell ref="AE2:AF2"/>
    <mergeCell ref="AG2:AK2"/>
    <mergeCell ref="AL2:AL3"/>
    <mergeCell ref="AM2:AM3"/>
    <mergeCell ref="AN2:AN3"/>
  </mergeCells>
  <pageMargins left="1.01" right="0.18" top="0.23" bottom="0.49" header="0.24" footer="0.21"/>
  <pageSetup paperSize="8" scale="95" orientation="landscape" r:id="rId1"/>
  <headerFooter alignWithMargins="0">
    <oddFooter>&amp;C&amp;8Page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showZeros="0" zoomScaleNormal="100" workbookViewId="0">
      <selection activeCell="I3" sqref="I3"/>
    </sheetView>
  </sheetViews>
  <sheetFormatPr defaultColWidth="10" defaultRowHeight="15" customHeight="1"/>
  <cols>
    <col min="1" max="1" width="4.375" style="38" customWidth="1"/>
    <col min="2" max="2" width="4.75" style="40" customWidth="1"/>
    <col min="3" max="3" width="34.625" style="41" customWidth="1"/>
    <col min="4" max="4" width="6.875" style="41" hidden="1" customWidth="1"/>
    <col min="5" max="5" width="8.625" style="43" hidden="1" customWidth="1"/>
    <col min="6" max="6" width="14" style="43" customWidth="1"/>
    <col min="7" max="7" width="7.75" style="44" hidden="1" customWidth="1"/>
    <col min="8" max="8" width="3.375" style="44" hidden="1" customWidth="1"/>
    <col min="9" max="9" width="12.25" style="45" customWidth="1"/>
    <col min="10" max="10" width="6.125" style="46" hidden="1" customWidth="1"/>
    <col min="11" max="11" width="4.5" style="46" hidden="1" customWidth="1"/>
    <col min="12" max="13" width="5.375" style="46" hidden="1" customWidth="1"/>
    <col min="14" max="14" width="8.375" style="46" hidden="1" customWidth="1"/>
    <col min="15" max="15" width="5.125" style="46" hidden="1" customWidth="1"/>
    <col min="16" max="16" width="4.75" style="46" hidden="1" customWidth="1"/>
    <col min="17" max="17" width="3.375" style="46" hidden="1" customWidth="1"/>
    <col min="18" max="18" width="3.625" style="46" hidden="1" customWidth="1"/>
    <col min="19" max="21" width="4.5" style="46" hidden="1" customWidth="1"/>
    <col min="22" max="22" width="5.5" style="46" hidden="1" customWidth="1"/>
    <col min="23" max="24" width="5.375" style="46" hidden="1" customWidth="1"/>
    <col min="25" max="25" width="16.25" style="47" hidden="1" customWidth="1"/>
    <col min="26" max="26" width="15.125" style="48" hidden="1" customWidth="1"/>
    <col min="27" max="27" width="19.25" style="49" hidden="1" customWidth="1"/>
    <col min="28" max="28" width="3.5" style="48" hidden="1" customWidth="1"/>
    <col min="29" max="29" width="24.125" style="48" customWidth="1"/>
    <col min="30" max="16384" width="10" style="38"/>
  </cols>
  <sheetData>
    <row r="1" spans="1:29" ht="11.25">
      <c r="A1" s="1"/>
      <c r="B1" s="16"/>
      <c r="C1" s="16"/>
      <c r="D1" s="16"/>
      <c r="E1" s="16"/>
      <c r="F1" s="16"/>
      <c r="G1" s="16"/>
      <c r="H1" s="16"/>
      <c r="I1" s="142"/>
      <c r="J1" s="143"/>
      <c r="K1" s="143"/>
      <c r="L1" s="143"/>
      <c r="M1" s="143"/>
      <c r="N1" s="143"/>
      <c r="O1" s="143"/>
      <c r="P1" s="143"/>
      <c r="Q1" s="143"/>
      <c r="R1" s="143"/>
      <c r="S1" s="143"/>
      <c r="T1" s="143"/>
      <c r="U1" s="143"/>
      <c r="V1" s="143"/>
      <c r="W1" s="143"/>
      <c r="X1" s="144"/>
      <c r="Y1" s="16"/>
      <c r="Z1" s="16"/>
      <c r="AA1" s="37"/>
      <c r="AB1" s="35"/>
      <c r="AC1" s="35"/>
    </row>
    <row r="2" spans="1:29" ht="29.25" customHeight="1">
      <c r="A2" s="89" t="s">
        <v>0</v>
      </c>
      <c r="B2" s="90" t="s">
        <v>209</v>
      </c>
      <c r="C2" s="91" t="s">
        <v>210</v>
      </c>
      <c r="D2" s="92" t="s">
        <v>1</v>
      </c>
      <c r="E2" s="56"/>
      <c r="F2" s="92" t="s">
        <v>211</v>
      </c>
      <c r="G2" s="91" t="s">
        <v>2</v>
      </c>
      <c r="H2" s="91" t="s">
        <v>3</v>
      </c>
      <c r="I2" s="93" t="s">
        <v>4</v>
      </c>
      <c r="J2" s="94" t="s">
        <v>212</v>
      </c>
      <c r="K2" s="95"/>
      <c r="L2" s="95"/>
      <c r="M2" s="95"/>
      <c r="N2" s="95"/>
      <c r="O2" s="95"/>
      <c r="P2" s="95"/>
      <c r="Q2" s="95"/>
      <c r="R2" s="95"/>
      <c r="S2" s="95"/>
      <c r="T2" s="95"/>
      <c r="U2" s="95"/>
      <c r="V2" s="95"/>
      <c r="W2" s="95"/>
      <c r="X2" s="96"/>
      <c r="Y2" s="92" t="s">
        <v>5</v>
      </c>
      <c r="Z2" s="92" t="s">
        <v>6</v>
      </c>
      <c r="AA2" s="92" t="s">
        <v>7</v>
      </c>
      <c r="AB2" s="92" t="s">
        <v>8</v>
      </c>
      <c r="AC2" s="92" t="s">
        <v>9</v>
      </c>
    </row>
    <row r="3" spans="1:29" ht="18.75" customHeight="1">
      <c r="A3" s="3" t="s">
        <v>40</v>
      </c>
      <c r="B3" s="5" t="s">
        <v>225</v>
      </c>
      <c r="C3" s="58" t="s">
        <v>226</v>
      </c>
      <c r="D3" s="56"/>
      <c r="E3" s="56"/>
      <c r="F3" s="56"/>
      <c r="G3" s="58"/>
      <c r="H3" s="58"/>
      <c r="I3" s="50">
        <f>SUM(I4,I5)</f>
        <v>92.06</v>
      </c>
      <c r="J3" s="50">
        <f t="shared" ref="J3:X3" si="0">SUM(J4,J5)</f>
        <v>0</v>
      </c>
      <c r="K3" s="50">
        <f t="shared" si="0"/>
        <v>0</v>
      </c>
      <c r="L3" s="50">
        <f t="shared" si="0"/>
        <v>7.1399999999999988</v>
      </c>
      <c r="M3" s="50">
        <f t="shared" si="0"/>
        <v>8.84</v>
      </c>
      <c r="N3" s="50">
        <f t="shared" si="0"/>
        <v>9.3899999999999988</v>
      </c>
      <c r="O3" s="50">
        <f t="shared" si="0"/>
        <v>0.33</v>
      </c>
      <c r="P3" s="50">
        <f t="shared" si="0"/>
        <v>25.04</v>
      </c>
      <c r="Q3" s="50">
        <f t="shared" si="0"/>
        <v>0.1</v>
      </c>
      <c r="R3" s="50">
        <f t="shared" si="0"/>
        <v>0.1</v>
      </c>
      <c r="S3" s="50"/>
      <c r="T3" s="50">
        <f t="shared" si="0"/>
        <v>2.1999999999999997</v>
      </c>
      <c r="U3" s="50">
        <f t="shared" si="0"/>
        <v>0.52</v>
      </c>
      <c r="V3" s="50">
        <f t="shared" si="0"/>
        <v>0.2</v>
      </c>
      <c r="W3" s="50">
        <f t="shared" si="0"/>
        <v>2.6</v>
      </c>
      <c r="X3" s="50">
        <f t="shared" si="0"/>
        <v>35.6</v>
      </c>
      <c r="Y3" s="51"/>
      <c r="Z3" s="51"/>
      <c r="AA3" s="66"/>
      <c r="AB3" s="51"/>
      <c r="AC3" s="51"/>
    </row>
    <row r="4" spans="1:29" ht="19.5" customHeight="1">
      <c r="A4" s="3" t="s">
        <v>40</v>
      </c>
      <c r="B4" s="57" t="s">
        <v>213</v>
      </c>
      <c r="C4" s="21" t="s">
        <v>214</v>
      </c>
      <c r="D4" s="56"/>
      <c r="E4" s="56"/>
      <c r="F4" s="56"/>
      <c r="G4" s="58"/>
      <c r="H4" s="58"/>
      <c r="I4" s="50"/>
      <c r="J4" s="50"/>
      <c r="K4" s="52"/>
      <c r="L4" s="52"/>
      <c r="M4" s="52"/>
      <c r="N4" s="52"/>
      <c r="O4" s="52"/>
      <c r="P4" s="53"/>
      <c r="Q4" s="52"/>
      <c r="R4" s="54"/>
      <c r="S4" s="54"/>
      <c r="T4" s="55"/>
      <c r="U4" s="54"/>
      <c r="V4" s="54"/>
      <c r="W4" s="54"/>
      <c r="X4" s="53"/>
      <c r="Y4" s="51"/>
      <c r="Z4" s="51"/>
      <c r="AA4" s="66"/>
      <c r="AB4" s="51"/>
      <c r="AC4" s="51"/>
    </row>
    <row r="5" spans="1:29" ht="19.5" customHeight="1">
      <c r="A5" s="3" t="s">
        <v>40</v>
      </c>
      <c r="B5" s="57" t="s">
        <v>215</v>
      </c>
      <c r="C5" s="21" t="s">
        <v>329</v>
      </c>
      <c r="D5" s="56"/>
      <c r="E5" s="56"/>
      <c r="F5" s="56"/>
      <c r="G5" s="58"/>
      <c r="H5" s="58"/>
      <c r="I5" s="50">
        <f>SUM(I6,I51,I52)</f>
        <v>92.06</v>
      </c>
      <c r="J5" s="50">
        <f t="shared" ref="J5:X5" si="1">SUM(J6,J51,J52)</f>
        <v>0</v>
      </c>
      <c r="K5" s="50">
        <f t="shared" si="1"/>
        <v>0</v>
      </c>
      <c r="L5" s="50">
        <f t="shared" si="1"/>
        <v>7.1399999999999988</v>
      </c>
      <c r="M5" s="50">
        <f t="shared" si="1"/>
        <v>8.84</v>
      </c>
      <c r="N5" s="50">
        <f t="shared" si="1"/>
        <v>9.3899999999999988</v>
      </c>
      <c r="O5" s="50">
        <f t="shared" si="1"/>
        <v>0.33</v>
      </c>
      <c r="P5" s="50">
        <f t="shared" si="1"/>
        <v>25.04</v>
      </c>
      <c r="Q5" s="50">
        <f t="shared" si="1"/>
        <v>0.1</v>
      </c>
      <c r="R5" s="50">
        <f t="shared" si="1"/>
        <v>0.1</v>
      </c>
      <c r="S5" s="50">
        <f t="shared" si="1"/>
        <v>0</v>
      </c>
      <c r="T5" s="50">
        <f t="shared" si="1"/>
        <v>2.1999999999999997</v>
      </c>
      <c r="U5" s="50">
        <f t="shared" si="1"/>
        <v>0.52</v>
      </c>
      <c r="V5" s="50">
        <f t="shared" si="1"/>
        <v>0.2</v>
      </c>
      <c r="W5" s="50">
        <f t="shared" si="1"/>
        <v>2.6</v>
      </c>
      <c r="X5" s="50">
        <f t="shared" si="1"/>
        <v>35.6</v>
      </c>
      <c r="Y5" s="51"/>
      <c r="Z5" s="51"/>
      <c r="AA5" s="66"/>
      <c r="AB5" s="51"/>
      <c r="AC5" s="51"/>
    </row>
    <row r="6" spans="1:29" ht="16.5" customHeight="1">
      <c r="A6" s="3" t="s">
        <v>40</v>
      </c>
      <c r="B6" s="57" t="s">
        <v>216</v>
      </c>
      <c r="C6" s="21" t="s">
        <v>224</v>
      </c>
      <c r="D6" s="56"/>
      <c r="E6" s="56"/>
      <c r="F6" s="56"/>
      <c r="G6" s="58"/>
      <c r="H6" s="58"/>
      <c r="I6" s="50">
        <f>SUM(I7,I43)</f>
        <v>47.739999999999995</v>
      </c>
      <c r="J6" s="50">
        <f t="shared" ref="J6:X6" si="2">SUM(J7,J43)</f>
        <v>0</v>
      </c>
      <c r="K6" s="50">
        <f t="shared" si="2"/>
        <v>0</v>
      </c>
      <c r="L6" s="50">
        <f t="shared" si="2"/>
        <v>6.7099999999999991</v>
      </c>
      <c r="M6" s="50">
        <f t="shared" si="2"/>
        <v>6.7600000000000007</v>
      </c>
      <c r="N6" s="50">
        <f t="shared" si="2"/>
        <v>6.9499999999999993</v>
      </c>
      <c r="O6" s="50">
        <f t="shared" si="2"/>
        <v>0.33</v>
      </c>
      <c r="P6" s="50">
        <f t="shared" si="2"/>
        <v>20.73</v>
      </c>
      <c r="Q6" s="50">
        <f t="shared" si="2"/>
        <v>0.1</v>
      </c>
      <c r="R6" s="50">
        <f t="shared" si="2"/>
        <v>0.1</v>
      </c>
      <c r="S6" s="50">
        <f t="shared" si="2"/>
        <v>0</v>
      </c>
      <c r="T6" s="50">
        <f t="shared" si="2"/>
        <v>2.1999999999999997</v>
      </c>
      <c r="U6" s="50">
        <f t="shared" si="2"/>
        <v>0.52</v>
      </c>
      <c r="V6" s="50">
        <f t="shared" si="2"/>
        <v>0.2</v>
      </c>
      <c r="W6" s="50">
        <f t="shared" si="2"/>
        <v>2.54</v>
      </c>
      <c r="X6" s="50">
        <f t="shared" si="2"/>
        <v>0.60000000000000009</v>
      </c>
      <c r="Y6" s="51"/>
      <c r="Z6" s="51"/>
      <c r="AA6" s="66"/>
      <c r="AB6" s="51"/>
      <c r="AC6" s="51"/>
    </row>
    <row r="7" spans="1:29" ht="15.75" customHeight="1">
      <c r="A7" s="3" t="s">
        <v>40</v>
      </c>
      <c r="B7" s="57" t="s">
        <v>217</v>
      </c>
      <c r="C7" s="21" t="s">
        <v>218</v>
      </c>
      <c r="D7" s="56"/>
      <c r="E7" s="56"/>
      <c r="F7" s="56"/>
      <c r="G7" s="58"/>
      <c r="H7" s="58"/>
      <c r="I7" s="50">
        <f>SUM(I8,I10,I17,I19,I21,I25,I33,I36)</f>
        <v>42.05</v>
      </c>
      <c r="J7" s="50">
        <f t="shared" ref="J7:X7" si="3">SUM(J8,J10,J17,J19,J21,J25,J33,J36)</f>
        <v>0</v>
      </c>
      <c r="K7" s="50">
        <f t="shared" si="3"/>
        <v>0</v>
      </c>
      <c r="L7" s="50">
        <f t="shared" si="3"/>
        <v>5.8199999999999994</v>
      </c>
      <c r="M7" s="50">
        <f t="shared" si="3"/>
        <v>6.44</v>
      </c>
      <c r="N7" s="50">
        <f t="shared" si="3"/>
        <v>6.8299999999999992</v>
      </c>
      <c r="O7" s="50">
        <f t="shared" si="3"/>
        <v>0</v>
      </c>
      <c r="P7" s="50">
        <f t="shared" si="3"/>
        <v>18.39</v>
      </c>
      <c r="Q7" s="50">
        <f t="shared" si="3"/>
        <v>0.08</v>
      </c>
      <c r="R7" s="50">
        <f t="shared" si="3"/>
        <v>0.1</v>
      </c>
      <c r="S7" s="50">
        <f t="shared" si="3"/>
        <v>0</v>
      </c>
      <c r="T7" s="50">
        <f t="shared" si="3"/>
        <v>2.1599999999999997</v>
      </c>
      <c r="U7" s="50">
        <f t="shared" si="3"/>
        <v>0.52</v>
      </c>
      <c r="V7" s="50">
        <f t="shared" si="3"/>
        <v>0.2</v>
      </c>
      <c r="W7" s="50">
        <f t="shared" si="3"/>
        <v>1.31</v>
      </c>
      <c r="X7" s="50">
        <f t="shared" si="3"/>
        <v>0.2</v>
      </c>
      <c r="Y7" s="50" t="e">
        <f>SUM(Y8,Y10,Y17,Y19,Y21,Y25,Y33,Y36)</f>
        <v>#REF!</v>
      </c>
      <c r="Z7" s="50" t="e">
        <f>SUM(Z8,Z10,Z17,Z19,Z21,Z25,Z33,Z36)</f>
        <v>#REF!</v>
      </c>
      <c r="AA7" s="67" t="e">
        <f>SUM(AA8,AA10,AA17,AA19,AA21,AA25,AA33,AA36)</f>
        <v>#REF!</v>
      </c>
      <c r="AB7" s="50" t="e">
        <f>SUM(AB8,AB10,AB17,AB19,AB21,AB25,AB33,AB36)</f>
        <v>#REF!</v>
      </c>
      <c r="AC7" s="50"/>
    </row>
    <row r="8" spans="1:29" s="36" customFormat="1" ht="15.75" customHeight="1">
      <c r="A8" s="3" t="s">
        <v>40</v>
      </c>
      <c r="B8" s="57" t="s">
        <v>19</v>
      </c>
      <c r="C8" s="6" t="s">
        <v>42</v>
      </c>
      <c r="D8" s="6"/>
      <c r="E8" s="7">
        <v>0</v>
      </c>
      <c r="F8" s="7">
        <f>IF(D8=0,E8,CONCATENATE(D8,";"," ",E8))</f>
        <v>0</v>
      </c>
      <c r="G8" s="8">
        <v>0</v>
      </c>
      <c r="H8" s="8">
        <v>6.25</v>
      </c>
      <c r="I8" s="8">
        <f>SUM(I9)</f>
        <v>6.25</v>
      </c>
      <c r="J8" s="8">
        <f t="shared" ref="J8:AC8" si="4">SUM(J9)</f>
        <v>0</v>
      </c>
      <c r="K8" s="8">
        <f t="shared" si="4"/>
        <v>0</v>
      </c>
      <c r="L8" s="8">
        <f t="shared" si="4"/>
        <v>1.4</v>
      </c>
      <c r="M8" s="8">
        <f t="shared" si="4"/>
        <v>1.5</v>
      </c>
      <c r="N8" s="8">
        <f t="shared" si="4"/>
        <v>1</v>
      </c>
      <c r="O8" s="8">
        <f t="shared" si="4"/>
        <v>0</v>
      </c>
      <c r="P8" s="8">
        <f t="shared" si="4"/>
        <v>1.75</v>
      </c>
      <c r="Q8" s="8">
        <f t="shared" si="4"/>
        <v>0</v>
      </c>
      <c r="R8" s="8">
        <f t="shared" si="4"/>
        <v>0</v>
      </c>
      <c r="S8" s="8"/>
      <c r="T8" s="8">
        <f t="shared" si="4"/>
        <v>0.1</v>
      </c>
      <c r="U8" s="8">
        <f t="shared" si="4"/>
        <v>0.5</v>
      </c>
      <c r="V8" s="8">
        <f t="shared" si="4"/>
        <v>0</v>
      </c>
      <c r="W8" s="8">
        <f t="shared" si="4"/>
        <v>0</v>
      </c>
      <c r="X8" s="8">
        <f t="shared" si="4"/>
        <v>0</v>
      </c>
      <c r="Y8" s="8">
        <f t="shared" si="4"/>
        <v>0</v>
      </c>
      <c r="Z8" s="8">
        <f t="shared" si="4"/>
        <v>0</v>
      </c>
      <c r="AA8" s="15">
        <f t="shared" si="4"/>
        <v>0</v>
      </c>
      <c r="AB8" s="8">
        <f t="shared" si="4"/>
        <v>0</v>
      </c>
      <c r="AC8" s="8">
        <f t="shared" si="4"/>
        <v>0</v>
      </c>
    </row>
    <row r="9" spans="1:29" s="36" customFormat="1" ht="16.5" customHeight="1">
      <c r="A9" s="4" t="s">
        <v>19</v>
      </c>
      <c r="B9" s="9">
        <v>1</v>
      </c>
      <c r="C9" s="10" t="s">
        <v>43</v>
      </c>
      <c r="D9" s="11">
        <v>0</v>
      </c>
      <c r="E9" s="10" t="s">
        <v>44</v>
      </c>
      <c r="F9" s="10" t="str">
        <f t="shared" ref="F9:F55" si="5">IF(D9=0,E9,CONCATENATE(D9,";"," ",E9))</f>
        <v>Quế Trung</v>
      </c>
      <c r="G9" s="22">
        <v>0</v>
      </c>
      <c r="H9" s="12">
        <v>6.25</v>
      </c>
      <c r="I9" s="12">
        <v>6.25</v>
      </c>
      <c r="J9" s="12">
        <v>0</v>
      </c>
      <c r="K9" s="12">
        <v>0</v>
      </c>
      <c r="L9" s="12">
        <v>1.4</v>
      </c>
      <c r="M9" s="12">
        <v>1.5</v>
      </c>
      <c r="N9" s="12">
        <v>1</v>
      </c>
      <c r="O9" s="12">
        <v>0</v>
      </c>
      <c r="P9" s="12">
        <v>1.75</v>
      </c>
      <c r="Q9" s="12">
        <v>0</v>
      </c>
      <c r="R9" s="12">
        <v>0</v>
      </c>
      <c r="S9" s="12"/>
      <c r="T9" s="12">
        <v>0.1</v>
      </c>
      <c r="U9" s="12">
        <v>0.5</v>
      </c>
      <c r="V9" s="12">
        <v>0</v>
      </c>
      <c r="W9" s="12">
        <v>0</v>
      </c>
      <c r="X9" s="12">
        <v>0</v>
      </c>
      <c r="Y9" s="23" t="s">
        <v>45</v>
      </c>
      <c r="Z9" s="23" t="s">
        <v>46</v>
      </c>
      <c r="AA9" s="23" t="s">
        <v>47</v>
      </c>
      <c r="AB9" s="23" t="s">
        <v>48</v>
      </c>
      <c r="AC9" s="23"/>
    </row>
    <row r="10" spans="1:29" s="36" customFormat="1" ht="15" customHeight="1">
      <c r="A10" s="3" t="s">
        <v>40</v>
      </c>
      <c r="B10" s="57" t="s">
        <v>22</v>
      </c>
      <c r="C10" s="6" t="s">
        <v>50</v>
      </c>
      <c r="D10" s="6"/>
      <c r="E10" s="7">
        <v>0</v>
      </c>
      <c r="F10" s="7">
        <f t="shared" si="5"/>
        <v>0</v>
      </c>
      <c r="G10" s="8">
        <v>0</v>
      </c>
      <c r="H10" s="8">
        <v>33.980000000000004</v>
      </c>
      <c r="I10" s="8">
        <f t="shared" ref="I10:X10" si="6">SUM(I11:I16)</f>
        <v>23.04</v>
      </c>
      <c r="J10" s="8">
        <f t="shared" si="6"/>
        <v>0</v>
      </c>
      <c r="K10" s="8">
        <f t="shared" si="6"/>
        <v>0</v>
      </c>
      <c r="L10" s="8">
        <f t="shared" si="6"/>
        <v>2.5</v>
      </c>
      <c r="M10" s="8">
        <f t="shared" si="6"/>
        <v>3.4400000000000004</v>
      </c>
      <c r="N10" s="8">
        <f t="shared" si="6"/>
        <v>3.75</v>
      </c>
      <c r="O10" s="8">
        <f t="shared" si="6"/>
        <v>0</v>
      </c>
      <c r="P10" s="8">
        <f t="shared" si="6"/>
        <v>11.25</v>
      </c>
      <c r="Q10" s="8">
        <f t="shared" si="6"/>
        <v>0</v>
      </c>
      <c r="R10" s="8">
        <f t="shared" si="6"/>
        <v>0</v>
      </c>
      <c r="S10" s="8">
        <f t="shared" si="6"/>
        <v>0</v>
      </c>
      <c r="T10" s="8">
        <f t="shared" si="6"/>
        <v>1.4</v>
      </c>
      <c r="U10" s="8">
        <f t="shared" si="6"/>
        <v>0</v>
      </c>
      <c r="V10" s="8">
        <f t="shared" si="6"/>
        <v>0.2</v>
      </c>
      <c r="W10" s="8">
        <f t="shared" si="6"/>
        <v>0.5</v>
      </c>
      <c r="X10" s="8">
        <f t="shared" si="6"/>
        <v>0</v>
      </c>
      <c r="Y10" s="8">
        <f>SUM(Y11:Y12)</f>
        <v>0</v>
      </c>
      <c r="Z10" s="8">
        <f>SUM(Z11:Z12)</f>
        <v>0</v>
      </c>
      <c r="AA10" s="15">
        <f>SUM(AA11:AA12)</f>
        <v>0</v>
      </c>
      <c r="AB10" s="8">
        <f>SUM(AB11:AB12)</f>
        <v>0</v>
      </c>
      <c r="AC10" s="8">
        <f>SUM(AC11:AC12)</f>
        <v>0</v>
      </c>
    </row>
    <row r="11" spans="1:29" s="36" customFormat="1" ht="15" customHeight="1">
      <c r="A11" s="4" t="s">
        <v>22</v>
      </c>
      <c r="B11" s="9">
        <f>MAX($B$9:B10)+1</f>
        <v>2</v>
      </c>
      <c r="C11" s="10" t="s">
        <v>227</v>
      </c>
      <c r="D11" s="11">
        <v>0</v>
      </c>
      <c r="E11" s="10" t="s">
        <v>65</v>
      </c>
      <c r="F11" s="10" t="str">
        <f t="shared" ref="F11:F16" si="7">IF(D11=0,E11,CONCATENATE(D11,";"," ",E11))</f>
        <v>Quế Ninh</v>
      </c>
      <c r="G11" s="22">
        <v>0</v>
      </c>
      <c r="H11" s="12">
        <v>2.7</v>
      </c>
      <c r="I11" s="12">
        <v>2.7</v>
      </c>
      <c r="J11" s="12">
        <v>0</v>
      </c>
      <c r="K11" s="12">
        <v>0</v>
      </c>
      <c r="L11" s="12">
        <v>0.4</v>
      </c>
      <c r="M11" s="12">
        <v>0.8</v>
      </c>
      <c r="N11" s="12">
        <v>0.5</v>
      </c>
      <c r="O11" s="12">
        <v>0</v>
      </c>
      <c r="P11" s="12">
        <v>0.5</v>
      </c>
      <c r="Q11" s="12">
        <v>0</v>
      </c>
      <c r="R11" s="12">
        <v>0</v>
      </c>
      <c r="S11" s="12"/>
      <c r="T11" s="12">
        <v>0</v>
      </c>
      <c r="U11" s="12">
        <v>0</v>
      </c>
      <c r="V11" s="12">
        <v>0.2</v>
      </c>
      <c r="W11" s="12">
        <v>0.3</v>
      </c>
      <c r="X11" s="12">
        <v>0</v>
      </c>
      <c r="Y11" s="23" t="s">
        <v>52</v>
      </c>
      <c r="Z11" s="23" t="s">
        <v>60</v>
      </c>
      <c r="AA11" s="23" t="s">
        <v>47</v>
      </c>
      <c r="AB11" s="23" t="s">
        <v>66</v>
      </c>
      <c r="AC11" s="23"/>
    </row>
    <row r="12" spans="1:29" s="36" customFormat="1" ht="15" customHeight="1">
      <c r="A12" s="4" t="s">
        <v>22</v>
      </c>
      <c r="B12" s="9">
        <f>MAX($B$9:B11)+1</f>
        <v>3</v>
      </c>
      <c r="C12" s="10" t="s">
        <v>73</v>
      </c>
      <c r="D12" s="11">
        <v>0</v>
      </c>
      <c r="E12" s="10" t="s">
        <v>313</v>
      </c>
      <c r="F12" s="10" t="str">
        <f t="shared" si="7"/>
        <v>Quế Ninh; Quế Phước</v>
      </c>
      <c r="G12" s="22">
        <v>0</v>
      </c>
      <c r="H12" s="12">
        <v>5.5</v>
      </c>
      <c r="I12" s="12">
        <v>5.5</v>
      </c>
      <c r="J12" s="12">
        <v>0</v>
      </c>
      <c r="K12" s="12">
        <v>0</v>
      </c>
      <c r="L12" s="12">
        <v>0.65</v>
      </c>
      <c r="M12" s="12">
        <v>0</v>
      </c>
      <c r="N12" s="12">
        <v>0.2</v>
      </c>
      <c r="O12" s="12">
        <v>0</v>
      </c>
      <c r="P12" s="12">
        <v>4.6500000000000004</v>
      </c>
      <c r="Q12" s="12">
        <v>0</v>
      </c>
      <c r="R12" s="12">
        <v>0</v>
      </c>
      <c r="S12" s="12"/>
      <c r="T12" s="12">
        <v>0</v>
      </c>
      <c r="U12" s="12">
        <v>0</v>
      </c>
      <c r="V12" s="12">
        <v>0</v>
      </c>
      <c r="W12" s="12">
        <v>0</v>
      </c>
      <c r="X12" s="12">
        <v>0</v>
      </c>
      <c r="Y12" s="23" t="s">
        <v>75</v>
      </c>
      <c r="Z12" s="23" t="s">
        <v>76</v>
      </c>
      <c r="AA12" s="23" t="s">
        <v>47</v>
      </c>
      <c r="AB12" s="23" t="s">
        <v>77</v>
      </c>
      <c r="AC12" s="23"/>
    </row>
    <row r="13" spans="1:29" s="36" customFormat="1" ht="15" customHeight="1">
      <c r="A13" s="4" t="s">
        <v>22</v>
      </c>
      <c r="B13" s="9">
        <f>MAX($B$9:B12)+1</f>
        <v>4</v>
      </c>
      <c r="C13" s="10" t="s">
        <v>51</v>
      </c>
      <c r="D13" s="11">
        <v>0</v>
      </c>
      <c r="E13" s="10" t="s">
        <v>44</v>
      </c>
      <c r="F13" s="10" t="str">
        <f t="shared" si="7"/>
        <v>Quế Trung</v>
      </c>
      <c r="G13" s="22">
        <v>0</v>
      </c>
      <c r="H13" s="12">
        <v>3.24</v>
      </c>
      <c r="I13" s="12">
        <v>3.24</v>
      </c>
      <c r="J13" s="12">
        <v>0</v>
      </c>
      <c r="K13" s="12">
        <v>0</v>
      </c>
      <c r="L13" s="12">
        <v>0.6</v>
      </c>
      <c r="M13" s="12">
        <v>0.44</v>
      </c>
      <c r="N13" s="12">
        <v>1</v>
      </c>
      <c r="O13" s="12">
        <v>0</v>
      </c>
      <c r="P13" s="12">
        <v>0.7</v>
      </c>
      <c r="Q13" s="12">
        <v>0</v>
      </c>
      <c r="R13" s="12">
        <v>0</v>
      </c>
      <c r="S13" s="12"/>
      <c r="T13" s="12">
        <v>0.5</v>
      </c>
      <c r="U13" s="12">
        <v>0</v>
      </c>
      <c r="V13" s="12">
        <v>0</v>
      </c>
      <c r="W13" s="12">
        <v>0</v>
      </c>
      <c r="X13" s="12">
        <v>0</v>
      </c>
      <c r="Y13" s="23" t="s">
        <v>52</v>
      </c>
      <c r="Z13" s="23" t="s">
        <v>46</v>
      </c>
      <c r="AA13" s="23" t="s">
        <v>47</v>
      </c>
      <c r="AB13" s="23" t="s">
        <v>53</v>
      </c>
      <c r="AC13" s="23"/>
    </row>
    <row r="14" spans="1:29" s="36" customFormat="1" ht="15" customHeight="1">
      <c r="A14" s="4" t="s">
        <v>22</v>
      </c>
      <c r="B14" s="9">
        <f>MAX($B$9:B13)+1</f>
        <v>5</v>
      </c>
      <c r="C14" s="10" t="s">
        <v>58</v>
      </c>
      <c r="D14" s="11">
        <v>0</v>
      </c>
      <c r="E14" s="10" t="s">
        <v>44</v>
      </c>
      <c r="F14" s="10" t="str">
        <f t="shared" si="7"/>
        <v>Quế Trung</v>
      </c>
      <c r="G14" s="22">
        <v>0</v>
      </c>
      <c r="H14" s="12">
        <v>1.65</v>
      </c>
      <c r="I14" s="12">
        <v>1.65</v>
      </c>
      <c r="J14" s="12">
        <v>0</v>
      </c>
      <c r="K14" s="12">
        <v>0</v>
      </c>
      <c r="L14" s="12">
        <v>0</v>
      </c>
      <c r="M14" s="12">
        <v>1</v>
      </c>
      <c r="N14" s="12">
        <v>0.25</v>
      </c>
      <c r="O14" s="12">
        <v>0</v>
      </c>
      <c r="P14" s="12">
        <v>0</v>
      </c>
      <c r="Q14" s="12">
        <v>0</v>
      </c>
      <c r="R14" s="12">
        <v>0</v>
      </c>
      <c r="S14" s="12"/>
      <c r="T14" s="12">
        <v>0.4</v>
      </c>
      <c r="U14" s="12">
        <v>0</v>
      </c>
      <c r="V14" s="12">
        <v>0</v>
      </c>
      <c r="W14" s="12">
        <v>0</v>
      </c>
      <c r="X14" s="12">
        <v>0</v>
      </c>
      <c r="Y14" s="23" t="s">
        <v>59</v>
      </c>
      <c r="Z14" s="23" t="s">
        <v>60</v>
      </c>
      <c r="AA14" s="23" t="s">
        <v>47</v>
      </c>
      <c r="AB14" s="23" t="s">
        <v>48</v>
      </c>
      <c r="AC14" s="23"/>
    </row>
    <row r="15" spans="1:29" s="36" customFormat="1" ht="15" customHeight="1">
      <c r="A15" s="4" t="s">
        <v>22</v>
      </c>
      <c r="B15" s="9">
        <f>MAX($B$9:B14)+1</f>
        <v>6</v>
      </c>
      <c r="C15" s="10" t="s">
        <v>63</v>
      </c>
      <c r="D15" s="11">
        <v>0</v>
      </c>
      <c r="E15" s="10" t="s">
        <v>44</v>
      </c>
      <c r="F15" s="10" t="str">
        <f t="shared" si="7"/>
        <v>Quế Trung</v>
      </c>
      <c r="G15" s="22">
        <v>0</v>
      </c>
      <c r="H15" s="12">
        <v>6.8000000000000007</v>
      </c>
      <c r="I15" s="12">
        <v>6.8000000000000007</v>
      </c>
      <c r="J15" s="12">
        <v>0</v>
      </c>
      <c r="K15" s="12">
        <v>0</v>
      </c>
      <c r="L15" s="12">
        <v>0.5</v>
      </c>
      <c r="M15" s="12">
        <v>0.6</v>
      </c>
      <c r="N15" s="12">
        <v>1</v>
      </c>
      <c r="O15" s="12">
        <v>0</v>
      </c>
      <c r="P15" s="12">
        <v>4.2</v>
      </c>
      <c r="Q15" s="12">
        <v>0</v>
      </c>
      <c r="R15" s="12">
        <v>0</v>
      </c>
      <c r="S15" s="12"/>
      <c r="T15" s="12">
        <v>0.5</v>
      </c>
      <c r="U15" s="12">
        <v>0</v>
      </c>
      <c r="V15" s="12">
        <v>0</v>
      </c>
      <c r="W15" s="12">
        <v>0</v>
      </c>
      <c r="X15" s="12">
        <v>0</v>
      </c>
      <c r="Y15" s="23" t="s">
        <v>64</v>
      </c>
      <c r="Z15" s="23" t="s">
        <v>46</v>
      </c>
      <c r="AA15" s="23" t="s">
        <v>47</v>
      </c>
      <c r="AB15" s="23" t="s">
        <v>53</v>
      </c>
      <c r="AC15" s="23"/>
    </row>
    <row r="16" spans="1:29" s="36" customFormat="1" ht="15" customHeight="1">
      <c r="A16" s="4" t="s">
        <v>22</v>
      </c>
      <c r="B16" s="9">
        <f>MAX($B$9:B15)+1</f>
        <v>7</v>
      </c>
      <c r="C16" s="10" t="s">
        <v>79</v>
      </c>
      <c r="D16" s="11" t="s">
        <v>80</v>
      </c>
      <c r="E16" s="10" t="s">
        <v>44</v>
      </c>
      <c r="F16" s="10" t="str">
        <f t="shared" si="7"/>
        <v>thôn Đại Bình; Quế Trung</v>
      </c>
      <c r="G16" s="22">
        <v>0</v>
      </c>
      <c r="H16" s="12">
        <v>3.15</v>
      </c>
      <c r="I16" s="12">
        <v>3.15</v>
      </c>
      <c r="J16" s="12">
        <v>0</v>
      </c>
      <c r="K16" s="12">
        <v>0</v>
      </c>
      <c r="L16" s="12">
        <v>0.35</v>
      </c>
      <c r="M16" s="12">
        <v>0.6</v>
      </c>
      <c r="N16" s="12">
        <v>0.8</v>
      </c>
      <c r="O16" s="12">
        <v>0</v>
      </c>
      <c r="P16" s="12">
        <v>1.2</v>
      </c>
      <c r="Q16" s="12">
        <v>0</v>
      </c>
      <c r="R16" s="12">
        <v>0</v>
      </c>
      <c r="S16" s="12"/>
      <c r="T16" s="12">
        <v>0</v>
      </c>
      <c r="U16" s="12">
        <v>0</v>
      </c>
      <c r="V16" s="12">
        <v>0</v>
      </c>
      <c r="W16" s="12">
        <v>0.2</v>
      </c>
      <c r="X16" s="12">
        <v>0</v>
      </c>
      <c r="Y16" s="23" t="s">
        <v>81</v>
      </c>
      <c r="Z16" s="23" t="s">
        <v>82</v>
      </c>
      <c r="AA16" s="23" t="s">
        <v>47</v>
      </c>
      <c r="AB16" s="23" t="s">
        <v>83</v>
      </c>
      <c r="AC16" s="23"/>
    </row>
    <row r="17" spans="1:29" s="36" customFormat="1" ht="15" customHeight="1">
      <c r="A17" s="3" t="s">
        <v>40</v>
      </c>
      <c r="B17" s="57" t="s">
        <v>23</v>
      </c>
      <c r="C17" s="6" t="s">
        <v>84</v>
      </c>
      <c r="D17" s="6"/>
      <c r="E17" s="7">
        <v>0</v>
      </c>
      <c r="F17" s="7">
        <f t="shared" si="5"/>
        <v>0</v>
      </c>
      <c r="G17" s="8">
        <v>0</v>
      </c>
      <c r="H17" s="8">
        <v>1.2</v>
      </c>
      <c r="I17" s="8">
        <f>SUM(I18)</f>
        <v>1.2</v>
      </c>
      <c r="J17" s="8">
        <f t="shared" ref="J17:AC17" si="8">SUM(J18)</f>
        <v>0</v>
      </c>
      <c r="K17" s="8">
        <f t="shared" si="8"/>
        <v>0</v>
      </c>
      <c r="L17" s="8">
        <f t="shared" si="8"/>
        <v>0</v>
      </c>
      <c r="M17" s="8">
        <f t="shared" si="8"/>
        <v>0.2</v>
      </c>
      <c r="N17" s="8">
        <f t="shared" si="8"/>
        <v>0</v>
      </c>
      <c r="O17" s="8">
        <f t="shared" si="8"/>
        <v>0</v>
      </c>
      <c r="P17" s="8">
        <f t="shared" si="8"/>
        <v>1</v>
      </c>
      <c r="Q17" s="8">
        <f t="shared" si="8"/>
        <v>0</v>
      </c>
      <c r="R17" s="8">
        <f t="shared" si="8"/>
        <v>0</v>
      </c>
      <c r="S17" s="8"/>
      <c r="T17" s="8">
        <f t="shared" si="8"/>
        <v>0</v>
      </c>
      <c r="U17" s="8">
        <f t="shared" si="8"/>
        <v>0</v>
      </c>
      <c r="V17" s="8">
        <f t="shared" si="8"/>
        <v>0</v>
      </c>
      <c r="W17" s="8">
        <f t="shared" si="8"/>
        <v>0</v>
      </c>
      <c r="X17" s="8">
        <f t="shared" si="8"/>
        <v>0</v>
      </c>
      <c r="Y17" s="8">
        <f t="shared" si="8"/>
        <v>0</v>
      </c>
      <c r="Z17" s="8">
        <f t="shared" si="8"/>
        <v>0</v>
      </c>
      <c r="AA17" s="15">
        <f t="shared" si="8"/>
        <v>0</v>
      </c>
      <c r="AB17" s="8">
        <f t="shared" si="8"/>
        <v>0</v>
      </c>
      <c r="AC17" s="8">
        <f t="shared" si="8"/>
        <v>0</v>
      </c>
    </row>
    <row r="18" spans="1:29" s="36" customFormat="1" ht="15" customHeight="1">
      <c r="A18" s="4" t="s">
        <v>23</v>
      </c>
      <c r="B18" s="9">
        <f>MAX($B$9:B17)+1</f>
        <v>8</v>
      </c>
      <c r="C18" s="10" t="s">
        <v>327</v>
      </c>
      <c r="D18" s="11">
        <v>0</v>
      </c>
      <c r="E18" s="10" t="s">
        <v>44</v>
      </c>
      <c r="F18" s="10" t="str">
        <f t="shared" si="5"/>
        <v>Quế Trung</v>
      </c>
      <c r="G18" s="22">
        <v>0</v>
      </c>
      <c r="H18" s="12">
        <v>1.2</v>
      </c>
      <c r="I18" s="12">
        <v>1.2</v>
      </c>
      <c r="J18" s="12">
        <v>0</v>
      </c>
      <c r="K18" s="12">
        <v>0</v>
      </c>
      <c r="L18" s="12">
        <v>0</v>
      </c>
      <c r="M18" s="12">
        <v>0.2</v>
      </c>
      <c r="N18" s="12">
        <v>0</v>
      </c>
      <c r="O18" s="12">
        <v>0</v>
      </c>
      <c r="P18" s="12">
        <v>1</v>
      </c>
      <c r="Q18" s="12">
        <v>0</v>
      </c>
      <c r="R18" s="12">
        <v>0</v>
      </c>
      <c r="S18" s="12"/>
      <c r="T18" s="12">
        <v>0</v>
      </c>
      <c r="U18" s="12">
        <v>0</v>
      </c>
      <c r="V18" s="12">
        <v>0</v>
      </c>
      <c r="W18" s="12">
        <v>0</v>
      </c>
      <c r="X18" s="12">
        <v>0</v>
      </c>
      <c r="Y18" s="23" t="s">
        <v>59</v>
      </c>
      <c r="Z18" s="23" t="s">
        <v>60</v>
      </c>
      <c r="AA18" s="23" t="s">
        <v>47</v>
      </c>
      <c r="AB18" s="23" t="s">
        <v>48</v>
      </c>
      <c r="AC18" s="23"/>
    </row>
    <row r="19" spans="1:29" ht="15" customHeight="1">
      <c r="A19" s="3" t="s">
        <v>40</v>
      </c>
      <c r="B19" s="57" t="s">
        <v>28</v>
      </c>
      <c r="C19" s="6" t="s">
        <v>104</v>
      </c>
      <c r="D19" s="6"/>
      <c r="E19" s="7">
        <v>0</v>
      </c>
      <c r="F19" s="7">
        <f t="shared" si="5"/>
        <v>0</v>
      </c>
      <c r="G19" s="8">
        <v>0</v>
      </c>
      <c r="H19" s="8">
        <v>0.8</v>
      </c>
      <c r="I19" s="8">
        <f t="shared" ref="I19:X19" si="9">SUM(I20:I20)</f>
        <v>0.5</v>
      </c>
      <c r="J19" s="8">
        <f t="shared" si="9"/>
        <v>0</v>
      </c>
      <c r="K19" s="8">
        <f t="shared" si="9"/>
        <v>0</v>
      </c>
      <c r="L19" s="8">
        <f t="shared" si="9"/>
        <v>0</v>
      </c>
      <c r="M19" s="8">
        <f t="shared" si="9"/>
        <v>0</v>
      </c>
      <c r="N19" s="8">
        <f t="shared" si="9"/>
        <v>0</v>
      </c>
      <c r="O19" s="8">
        <f t="shared" si="9"/>
        <v>0</v>
      </c>
      <c r="P19" s="8">
        <f t="shared" si="9"/>
        <v>0.5</v>
      </c>
      <c r="Q19" s="8">
        <f t="shared" si="9"/>
        <v>0</v>
      </c>
      <c r="R19" s="8">
        <f t="shared" si="9"/>
        <v>0</v>
      </c>
      <c r="S19" s="8">
        <f t="shared" si="9"/>
        <v>0</v>
      </c>
      <c r="T19" s="8">
        <f t="shared" si="9"/>
        <v>0</v>
      </c>
      <c r="U19" s="8">
        <f t="shared" si="9"/>
        <v>0</v>
      </c>
      <c r="V19" s="8">
        <f t="shared" si="9"/>
        <v>0</v>
      </c>
      <c r="W19" s="8">
        <f t="shared" si="9"/>
        <v>0</v>
      </c>
      <c r="X19" s="8">
        <f t="shared" si="9"/>
        <v>0</v>
      </c>
      <c r="Y19" s="8">
        <f t="shared" ref="Y19:AC19" si="10">SUM(Y20)</f>
        <v>0</v>
      </c>
      <c r="Z19" s="8">
        <f t="shared" si="10"/>
        <v>0</v>
      </c>
      <c r="AA19" s="15">
        <f t="shared" si="10"/>
        <v>0</v>
      </c>
      <c r="AB19" s="8">
        <f t="shared" si="10"/>
        <v>0</v>
      </c>
      <c r="AC19" s="8">
        <f t="shared" si="10"/>
        <v>0</v>
      </c>
    </row>
    <row r="20" spans="1:29" ht="15" customHeight="1">
      <c r="A20" s="4" t="s">
        <v>28</v>
      </c>
      <c r="B20" s="9">
        <f>MAX($B$9:B19)+1</f>
        <v>9</v>
      </c>
      <c r="C20" s="10" t="s">
        <v>105</v>
      </c>
      <c r="D20" s="11">
        <v>0</v>
      </c>
      <c r="E20" s="10" t="s">
        <v>44</v>
      </c>
      <c r="F20" s="10" t="str">
        <f t="shared" si="5"/>
        <v>Quế Trung</v>
      </c>
      <c r="G20" s="22">
        <v>0</v>
      </c>
      <c r="H20" s="12">
        <v>0.5</v>
      </c>
      <c r="I20" s="12">
        <v>0.5</v>
      </c>
      <c r="J20" s="12">
        <v>0</v>
      </c>
      <c r="K20" s="12">
        <v>0</v>
      </c>
      <c r="L20" s="12">
        <v>0</v>
      </c>
      <c r="M20" s="12">
        <v>0</v>
      </c>
      <c r="N20" s="12">
        <v>0</v>
      </c>
      <c r="O20" s="12">
        <v>0</v>
      </c>
      <c r="P20" s="12">
        <v>0.5</v>
      </c>
      <c r="Q20" s="12">
        <v>0</v>
      </c>
      <c r="R20" s="12">
        <v>0</v>
      </c>
      <c r="S20" s="12"/>
      <c r="T20" s="12">
        <v>0</v>
      </c>
      <c r="U20" s="12">
        <v>0</v>
      </c>
      <c r="V20" s="12">
        <v>0</v>
      </c>
      <c r="W20" s="12">
        <v>0</v>
      </c>
      <c r="X20" s="12">
        <v>0</v>
      </c>
      <c r="Y20" s="23" t="s">
        <v>106</v>
      </c>
      <c r="Z20" s="23" t="s">
        <v>107</v>
      </c>
      <c r="AA20" s="23" t="s">
        <v>47</v>
      </c>
      <c r="AB20" s="23" t="s">
        <v>90</v>
      </c>
      <c r="AC20" s="23"/>
    </row>
    <row r="21" spans="1:29" ht="15" customHeight="1">
      <c r="A21" s="3" t="s">
        <v>40</v>
      </c>
      <c r="B21" s="57" t="s">
        <v>29</v>
      </c>
      <c r="C21" s="6" t="s">
        <v>111</v>
      </c>
      <c r="D21" s="6"/>
      <c r="E21" s="7">
        <v>0</v>
      </c>
      <c r="F21" s="7">
        <f t="shared" si="5"/>
        <v>0</v>
      </c>
      <c r="G21" s="8">
        <v>0</v>
      </c>
      <c r="H21" s="8">
        <v>1.5699999999999998</v>
      </c>
      <c r="I21" s="8">
        <f t="shared" ref="I21:X21" si="11">SUM(I22:I24)</f>
        <v>1.42</v>
      </c>
      <c r="J21" s="8">
        <f t="shared" si="11"/>
        <v>0</v>
      </c>
      <c r="K21" s="8">
        <f t="shared" si="11"/>
        <v>0</v>
      </c>
      <c r="L21" s="8">
        <f t="shared" si="11"/>
        <v>1.1200000000000001</v>
      </c>
      <c r="M21" s="8">
        <f t="shared" si="11"/>
        <v>0.15</v>
      </c>
      <c r="N21" s="8">
        <f t="shared" si="11"/>
        <v>0</v>
      </c>
      <c r="O21" s="8">
        <f t="shared" si="11"/>
        <v>0</v>
      </c>
      <c r="P21" s="8">
        <f t="shared" si="11"/>
        <v>0.06</v>
      </c>
      <c r="Q21" s="8">
        <f t="shared" si="11"/>
        <v>0.08</v>
      </c>
      <c r="R21" s="8">
        <f t="shared" si="11"/>
        <v>0</v>
      </c>
      <c r="S21" s="8">
        <f t="shared" si="11"/>
        <v>0</v>
      </c>
      <c r="T21" s="8">
        <f t="shared" si="11"/>
        <v>0.01</v>
      </c>
      <c r="U21" s="8">
        <f t="shared" si="11"/>
        <v>0</v>
      </c>
      <c r="V21" s="8">
        <f t="shared" si="11"/>
        <v>0</v>
      </c>
      <c r="W21" s="8">
        <f t="shared" si="11"/>
        <v>0</v>
      </c>
      <c r="X21" s="8">
        <f t="shared" si="11"/>
        <v>0</v>
      </c>
      <c r="Y21" s="8" t="e">
        <f>SUM(#REF!)</f>
        <v>#REF!</v>
      </c>
      <c r="Z21" s="8" t="e">
        <f>SUM(#REF!)</f>
        <v>#REF!</v>
      </c>
      <c r="AA21" s="15" t="e">
        <f>SUM(#REF!)</f>
        <v>#REF!</v>
      </c>
      <c r="AB21" s="8" t="e">
        <f>SUM(#REF!)</f>
        <v>#REF!</v>
      </c>
      <c r="AC21" s="8"/>
    </row>
    <row r="22" spans="1:29" ht="15" customHeight="1">
      <c r="A22" s="4" t="s">
        <v>29</v>
      </c>
      <c r="B22" s="9">
        <f>MAX($B$9:B21)+1</f>
        <v>10</v>
      </c>
      <c r="C22" s="10" t="s">
        <v>112</v>
      </c>
      <c r="D22" s="11" t="s">
        <v>113</v>
      </c>
      <c r="E22" s="10" t="s">
        <v>89</v>
      </c>
      <c r="F22" s="10" t="str">
        <f>IF(D22=0,E22,CONCATENATE(D22,";"," ",E22))</f>
        <v>Tân Phong; Quế Lộc</v>
      </c>
      <c r="G22" s="22">
        <v>0</v>
      </c>
      <c r="H22" s="12">
        <v>0.7</v>
      </c>
      <c r="I22" s="12">
        <v>0.7</v>
      </c>
      <c r="J22" s="12">
        <v>0</v>
      </c>
      <c r="K22" s="12">
        <v>0</v>
      </c>
      <c r="L22" s="12">
        <v>0.7</v>
      </c>
      <c r="M22" s="12">
        <v>0</v>
      </c>
      <c r="N22" s="12">
        <v>0</v>
      </c>
      <c r="O22" s="12">
        <v>0</v>
      </c>
      <c r="P22" s="12">
        <v>0</v>
      </c>
      <c r="Q22" s="12">
        <v>0</v>
      </c>
      <c r="R22" s="12">
        <v>0</v>
      </c>
      <c r="S22" s="12"/>
      <c r="T22" s="12">
        <v>0</v>
      </c>
      <c r="U22" s="12">
        <v>0</v>
      </c>
      <c r="V22" s="12">
        <v>0</v>
      </c>
      <c r="W22" s="12">
        <v>0</v>
      </c>
      <c r="X22" s="12">
        <v>0</v>
      </c>
      <c r="Y22" s="23" t="s">
        <v>52</v>
      </c>
      <c r="Z22" s="23" t="s">
        <v>60</v>
      </c>
      <c r="AA22" s="23" t="s">
        <v>114</v>
      </c>
      <c r="AB22" s="23" t="s">
        <v>98</v>
      </c>
      <c r="AC22" s="23"/>
    </row>
    <row r="23" spans="1:29" ht="15" customHeight="1">
      <c r="A23" s="4" t="s">
        <v>29</v>
      </c>
      <c r="B23" s="9">
        <f>MAX($B$9:B22)+1</f>
        <v>11</v>
      </c>
      <c r="C23" s="10" t="s">
        <v>118</v>
      </c>
      <c r="D23" s="11">
        <v>0</v>
      </c>
      <c r="E23" s="10" t="s">
        <v>65</v>
      </c>
      <c r="F23" s="10" t="str">
        <f>IF(D23=0,E23,CONCATENATE(D23,";"," ",E23))</f>
        <v>Quế Ninh</v>
      </c>
      <c r="G23" s="22">
        <v>0</v>
      </c>
      <c r="H23" s="12">
        <v>0.55000000000000004</v>
      </c>
      <c r="I23" s="12">
        <v>0.55000000000000004</v>
      </c>
      <c r="J23" s="12">
        <v>0</v>
      </c>
      <c r="K23" s="12">
        <v>0</v>
      </c>
      <c r="L23" s="12">
        <v>0.4</v>
      </c>
      <c r="M23" s="12">
        <v>0.15</v>
      </c>
      <c r="N23" s="12">
        <v>0</v>
      </c>
      <c r="O23" s="12">
        <v>0</v>
      </c>
      <c r="P23" s="12">
        <v>0</v>
      </c>
      <c r="Q23" s="12">
        <v>0</v>
      </c>
      <c r="R23" s="12">
        <v>0</v>
      </c>
      <c r="S23" s="12"/>
      <c r="T23" s="12">
        <v>0</v>
      </c>
      <c r="U23" s="12">
        <v>0</v>
      </c>
      <c r="V23" s="12">
        <v>0</v>
      </c>
      <c r="W23" s="12">
        <v>0</v>
      </c>
      <c r="X23" s="12">
        <v>0</v>
      </c>
      <c r="Y23" s="23">
        <v>0</v>
      </c>
      <c r="Z23" s="23" t="s">
        <v>60</v>
      </c>
      <c r="AA23" s="23" t="s">
        <v>68</v>
      </c>
      <c r="AB23" s="23" t="s">
        <v>69</v>
      </c>
      <c r="AC23" s="23"/>
    </row>
    <row r="24" spans="1:29" ht="15" customHeight="1">
      <c r="A24" s="4" t="s">
        <v>29</v>
      </c>
      <c r="B24" s="9">
        <f>MAX($B$9:B23)+1</f>
        <v>12</v>
      </c>
      <c r="C24" s="10" t="s">
        <v>119</v>
      </c>
      <c r="D24" s="11">
        <v>0</v>
      </c>
      <c r="E24" s="10" t="s">
        <v>44</v>
      </c>
      <c r="F24" s="10" t="str">
        <f>IF(D24=0,E24,CONCATENATE(D24,";"," ",E24))</f>
        <v>Quế Trung</v>
      </c>
      <c r="G24" s="22">
        <v>0</v>
      </c>
      <c r="H24" s="12">
        <v>0.16999999999999998</v>
      </c>
      <c r="I24" s="12">
        <v>0.16999999999999998</v>
      </c>
      <c r="J24" s="12">
        <v>0</v>
      </c>
      <c r="K24" s="12">
        <v>0</v>
      </c>
      <c r="L24" s="12">
        <v>0.02</v>
      </c>
      <c r="M24" s="12">
        <v>0</v>
      </c>
      <c r="N24" s="12">
        <v>0</v>
      </c>
      <c r="O24" s="12">
        <v>0</v>
      </c>
      <c r="P24" s="12">
        <v>0.06</v>
      </c>
      <c r="Q24" s="12">
        <v>0.08</v>
      </c>
      <c r="R24" s="12">
        <v>0</v>
      </c>
      <c r="S24" s="12"/>
      <c r="T24" s="12">
        <v>0.01</v>
      </c>
      <c r="U24" s="12">
        <v>0</v>
      </c>
      <c r="V24" s="12">
        <v>0</v>
      </c>
      <c r="W24" s="12">
        <v>0</v>
      </c>
      <c r="X24" s="12">
        <v>0</v>
      </c>
      <c r="Y24" s="23" t="s">
        <v>120</v>
      </c>
      <c r="Z24" s="23" t="s">
        <v>121</v>
      </c>
      <c r="AA24" s="23" t="s">
        <v>47</v>
      </c>
      <c r="AB24" s="23" t="s">
        <v>98</v>
      </c>
      <c r="AC24" s="23"/>
    </row>
    <row r="25" spans="1:29" ht="15" customHeight="1">
      <c r="A25" s="3" t="s">
        <v>40</v>
      </c>
      <c r="B25" s="57" t="s">
        <v>32</v>
      </c>
      <c r="C25" s="6" t="s">
        <v>124</v>
      </c>
      <c r="D25" s="6"/>
      <c r="E25" s="7">
        <v>0</v>
      </c>
      <c r="F25" s="7">
        <f t="shared" si="5"/>
        <v>0</v>
      </c>
      <c r="G25" s="8">
        <v>0.6</v>
      </c>
      <c r="H25" s="8">
        <v>8.5000000000000018</v>
      </c>
      <c r="I25" s="8">
        <f>SUM(I26:I32)</f>
        <v>7.65</v>
      </c>
      <c r="J25" s="8">
        <f t="shared" ref="J25:X25" si="12">SUM(J26:J32)</f>
        <v>0</v>
      </c>
      <c r="K25" s="8">
        <f t="shared" si="12"/>
        <v>0</v>
      </c>
      <c r="L25" s="8">
        <f t="shared" si="12"/>
        <v>0.8</v>
      </c>
      <c r="M25" s="8">
        <f t="shared" si="12"/>
        <v>0.85000000000000009</v>
      </c>
      <c r="N25" s="8">
        <f t="shared" si="12"/>
        <v>1.1000000000000001</v>
      </c>
      <c r="O25" s="8">
        <f t="shared" si="12"/>
        <v>0</v>
      </c>
      <c r="P25" s="8">
        <f t="shared" si="12"/>
        <v>3.5</v>
      </c>
      <c r="Q25" s="8">
        <f t="shared" si="12"/>
        <v>0</v>
      </c>
      <c r="R25" s="8">
        <f t="shared" si="12"/>
        <v>0.1</v>
      </c>
      <c r="S25" s="8">
        <f t="shared" si="12"/>
        <v>0</v>
      </c>
      <c r="T25" s="8">
        <f t="shared" si="12"/>
        <v>0.6</v>
      </c>
      <c r="U25" s="8">
        <f t="shared" si="12"/>
        <v>0</v>
      </c>
      <c r="V25" s="8">
        <f t="shared" si="12"/>
        <v>0</v>
      </c>
      <c r="W25" s="8">
        <f t="shared" si="12"/>
        <v>0.5</v>
      </c>
      <c r="X25" s="8">
        <f t="shared" si="12"/>
        <v>0.2</v>
      </c>
      <c r="Y25" s="8">
        <f t="shared" ref="Y25:AC25" si="13">SUM(Y26:Y32)</f>
        <v>0</v>
      </c>
      <c r="Z25" s="8">
        <f t="shared" si="13"/>
        <v>0</v>
      </c>
      <c r="AA25" s="15">
        <f t="shared" si="13"/>
        <v>0</v>
      </c>
      <c r="AB25" s="8">
        <f t="shared" si="13"/>
        <v>0</v>
      </c>
      <c r="AC25" s="8">
        <f t="shared" si="13"/>
        <v>0</v>
      </c>
    </row>
    <row r="26" spans="1:29" ht="15" customHeight="1">
      <c r="A26" s="4" t="s">
        <v>32</v>
      </c>
      <c r="B26" s="9">
        <f>MAX($B$9:B25)+1</f>
        <v>13</v>
      </c>
      <c r="C26" s="10" t="s">
        <v>140</v>
      </c>
      <c r="D26" s="11" t="s">
        <v>146</v>
      </c>
      <c r="E26" s="10" t="s">
        <v>89</v>
      </c>
      <c r="F26" s="10" t="str">
        <f t="shared" si="5"/>
        <v>thôn Lộc Đông; Quế Lộc</v>
      </c>
      <c r="G26" s="22">
        <v>0</v>
      </c>
      <c r="H26" s="12">
        <v>0.3</v>
      </c>
      <c r="I26" s="12">
        <v>0.3</v>
      </c>
      <c r="J26" s="12">
        <v>0</v>
      </c>
      <c r="K26" s="12">
        <v>0</v>
      </c>
      <c r="L26" s="12">
        <v>0.3</v>
      </c>
      <c r="M26" s="12">
        <v>0</v>
      </c>
      <c r="N26" s="12">
        <v>0</v>
      </c>
      <c r="O26" s="12">
        <v>0</v>
      </c>
      <c r="P26" s="12">
        <v>0</v>
      </c>
      <c r="Q26" s="12">
        <v>0</v>
      </c>
      <c r="R26" s="12">
        <v>0</v>
      </c>
      <c r="S26" s="12"/>
      <c r="T26" s="12">
        <v>0</v>
      </c>
      <c r="U26" s="12">
        <v>0</v>
      </c>
      <c r="V26" s="12">
        <v>0</v>
      </c>
      <c r="W26" s="12">
        <v>0</v>
      </c>
      <c r="X26" s="12">
        <v>0</v>
      </c>
      <c r="Y26" s="23" t="s">
        <v>147</v>
      </c>
      <c r="Z26" s="23" t="s">
        <v>143</v>
      </c>
      <c r="AA26" s="23" t="s">
        <v>114</v>
      </c>
      <c r="AB26" s="23" t="s">
        <v>148</v>
      </c>
      <c r="AC26" s="23"/>
    </row>
    <row r="27" spans="1:29" ht="15" customHeight="1">
      <c r="A27" s="4" t="s">
        <v>32</v>
      </c>
      <c r="B27" s="9">
        <f>MAX($B$9:B26)+1</f>
        <v>14</v>
      </c>
      <c r="C27" s="10" t="s">
        <v>125</v>
      </c>
      <c r="D27" s="11">
        <v>0</v>
      </c>
      <c r="E27" s="10" t="s">
        <v>44</v>
      </c>
      <c r="F27" s="10" t="str">
        <f t="shared" si="5"/>
        <v>Quế Trung</v>
      </c>
      <c r="G27" s="22">
        <v>0</v>
      </c>
      <c r="H27" s="12">
        <v>2</v>
      </c>
      <c r="I27" s="12">
        <v>2</v>
      </c>
      <c r="J27" s="12">
        <v>0</v>
      </c>
      <c r="K27" s="12">
        <v>0</v>
      </c>
      <c r="L27" s="12">
        <v>0</v>
      </c>
      <c r="M27" s="12">
        <v>0</v>
      </c>
      <c r="N27" s="12">
        <v>0</v>
      </c>
      <c r="O27" s="12">
        <v>0</v>
      </c>
      <c r="P27" s="12">
        <v>2</v>
      </c>
      <c r="Q27" s="12">
        <v>0</v>
      </c>
      <c r="R27" s="12">
        <v>0</v>
      </c>
      <c r="S27" s="12"/>
      <c r="T27" s="12">
        <v>0</v>
      </c>
      <c r="U27" s="12">
        <v>0</v>
      </c>
      <c r="V27" s="12">
        <v>0</v>
      </c>
      <c r="W27" s="12">
        <v>0</v>
      </c>
      <c r="X27" s="12">
        <v>0</v>
      </c>
      <c r="Y27" s="23" t="s">
        <v>110</v>
      </c>
      <c r="Z27" s="23" t="s">
        <v>107</v>
      </c>
      <c r="AA27" s="23" t="s">
        <v>126</v>
      </c>
      <c r="AB27" s="23" t="s">
        <v>127</v>
      </c>
      <c r="AC27" s="23"/>
    </row>
    <row r="28" spans="1:29" ht="15" customHeight="1">
      <c r="A28" s="4" t="s">
        <v>32</v>
      </c>
      <c r="B28" s="9">
        <f>MAX($B$9:B27)+1</f>
        <v>15</v>
      </c>
      <c r="C28" s="10" t="s">
        <v>128</v>
      </c>
      <c r="D28" s="11">
        <v>0</v>
      </c>
      <c r="E28" s="10" t="s">
        <v>44</v>
      </c>
      <c r="F28" s="10" t="str">
        <f t="shared" si="5"/>
        <v>Quế Trung</v>
      </c>
      <c r="G28" s="22">
        <v>0</v>
      </c>
      <c r="H28" s="12">
        <v>0.25</v>
      </c>
      <c r="I28" s="12">
        <v>0.25</v>
      </c>
      <c r="J28" s="12">
        <v>0</v>
      </c>
      <c r="K28" s="12">
        <v>0</v>
      </c>
      <c r="L28" s="12">
        <v>0</v>
      </c>
      <c r="M28" s="12">
        <v>0.25</v>
      </c>
      <c r="N28" s="12">
        <v>0</v>
      </c>
      <c r="O28" s="12">
        <v>0</v>
      </c>
      <c r="P28" s="12">
        <v>0</v>
      </c>
      <c r="Q28" s="12">
        <v>0</v>
      </c>
      <c r="R28" s="12">
        <v>0</v>
      </c>
      <c r="S28" s="12"/>
      <c r="T28" s="12">
        <v>0</v>
      </c>
      <c r="U28" s="12">
        <v>0</v>
      </c>
      <c r="V28" s="12">
        <v>0</v>
      </c>
      <c r="W28" s="12">
        <v>0</v>
      </c>
      <c r="X28" s="12">
        <v>0</v>
      </c>
      <c r="Y28" s="23" t="s">
        <v>110</v>
      </c>
      <c r="Z28" s="23" t="s">
        <v>107</v>
      </c>
      <c r="AA28" s="23" t="s">
        <v>126</v>
      </c>
      <c r="AB28" s="23" t="s">
        <v>48</v>
      </c>
      <c r="AC28" s="23"/>
    </row>
    <row r="29" spans="1:29" ht="15" customHeight="1">
      <c r="A29" s="4" t="s">
        <v>32</v>
      </c>
      <c r="B29" s="9">
        <f>MAX($B$9:B28)+1</f>
        <v>16</v>
      </c>
      <c r="C29" s="10" t="s">
        <v>129</v>
      </c>
      <c r="D29" s="11">
        <v>0</v>
      </c>
      <c r="E29" s="10" t="s">
        <v>44</v>
      </c>
      <c r="F29" s="10" t="str">
        <f t="shared" si="5"/>
        <v>Quế Trung</v>
      </c>
      <c r="G29" s="22">
        <v>0</v>
      </c>
      <c r="H29" s="12">
        <v>0.5</v>
      </c>
      <c r="I29" s="12">
        <v>0.5</v>
      </c>
      <c r="J29" s="12">
        <v>0</v>
      </c>
      <c r="K29" s="12">
        <v>0</v>
      </c>
      <c r="L29" s="12">
        <v>0</v>
      </c>
      <c r="M29" s="12">
        <v>0</v>
      </c>
      <c r="N29" s="12">
        <v>0</v>
      </c>
      <c r="O29" s="12">
        <v>0</v>
      </c>
      <c r="P29" s="12">
        <v>0</v>
      </c>
      <c r="Q29" s="12">
        <v>0</v>
      </c>
      <c r="R29" s="12">
        <v>0</v>
      </c>
      <c r="S29" s="12"/>
      <c r="T29" s="12">
        <v>0</v>
      </c>
      <c r="U29" s="12">
        <v>0</v>
      </c>
      <c r="V29" s="12">
        <v>0</v>
      </c>
      <c r="W29" s="12">
        <v>0.5</v>
      </c>
      <c r="X29" s="12">
        <v>0</v>
      </c>
      <c r="Y29" s="23" t="s">
        <v>110</v>
      </c>
      <c r="Z29" s="23" t="s">
        <v>107</v>
      </c>
      <c r="AA29" s="23" t="s">
        <v>126</v>
      </c>
      <c r="AB29" s="23" t="s">
        <v>90</v>
      </c>
      <c r="AC29" s="23"/>
    </row>
    <row r="30" spans="1:29" ht="15" customHeight="1">
      <c r="A30" s="4" t="s">
        <v>32</v>
      </c>
      <c r="B30" s="9">
        <f>MAX($B$9:B29)+1</f>
        <v>17</v>
      </c>
      <c r="C30" s="10" t="s">
        <v>130</v>
      </c>
      <c r="D30" s="11">
        <v>0</v>
      </c>
      <c r="E30" s="10" t="s">
        <v>44</v>
      </c>
      <c r="F30" s="10" t="str">
        <f t="shared" si="5"/>
        <v>Quế Trung</v>
      </c>
      <c r="G30" s="22">
        <v>0.1</v>
      </c>
      <c r="H30" s="12">
        <v>0.1</v>
      </c>
      <c r="I30" s="12">
        <v>0.2</v>
      </c>
      <c r="J30" s="12">
        <v>0</v>
      </c>
      <c r="K30" s="12">
        <v>0</v>
      </c>
      <c r="L30" s="12">
        <v>0</v>
      </c>
      <c r="M30" s="12">
        <v>0</v>
      </c>
      <c r="N30" s="12">
        <v>0.1</v>
      </c>
      <c r="O30" s="12">
        <v>0</v>
      </c>
      <c r="P30" s="12">
        <v>0</v>
      </c>
      <c r="Q30" s="12">
        <v>0</v>
      </c>
      <c r="R30" s="12">
        <v>0</v>
      </c>
      <c r="S30" s="12"/>
      <c r="T30" s="12">
        <v>0.1</v>
      </c>
      <c r="U30" s="12">
        <v>0</v>
      </c>
      <c r="V30" s="12">
        <v>0</v>
      </c>
      <c r="W30" s="12">
        <v>0</v>
      </c>
      <c r="X30" s="12">
        <v>0</v>
      </c>
      <c r="Y30" s="23" t="s">
        <v>131</v>
      </c>
      <c r="Z30" s="23" t="s">
        <v>60</v>
      </c>
      <c r="AA30" s="23" t="s">
        <v>47</v>
      </c>
      <c r="AB30" s="23" t="s">
        <v>48</v>
      </c>
      <c r="AC30" s="23"/>
    </row>
    <row r="31" spans="1:29" ht="15" customHeight="1">
      <c r="A31" s="4" t="s">
        <v>32</v>
      </c>
      <c r="B31" s="9">
        <f>MAX($B$9:B30)+1</f>
        <v>18</v>
      </c>
      <c r="C31" s="10" t="s">
        <v>137</v>
      </c>
      <c r="D31" s="11" t="s">
        <v>138</v>
      </c>
      <c r="E31" s="10" t="s">
        <v>44</v>
      </c>
      <c r="F31" s="10" t="str">
        <f t="shared" si="5"/>
        <v>thôn Trung Hạ; Quế Trung</v>
      </c>
      <c r="G31" s="22">
        <v>0.5</v>
      </c>
      <c r="H31" s="12">
        <v>3.0000000000000004</v>
      </c>
      <c r="I31" s="12">
        <v>3.5000000000000004</v>
      </c>
      <c r="J31" s="12">
        <v>0</v>
      </c>
      <c r="K31" s="12">
        <v>0</v>
      </c>
      <c r="L31" s="12">
        <v>0</v>
      </c>
      <c r="M31" s="12">
        <v>0.2</v>
      </c>
      <c r="N31" s="12">
        <v>1</v>
      </c>
      <c r="O31" s="12">
        <v>0</v>
      </c>
      <c r="P31" s="12">
        <v>1.5</v>
      </c>
      <c r="Q31" s="12">
        <v>0</v>
      </c>
      <c r="R31" s="12">
        <v>0.1</v>
      </c>
      <c r="S31" s="12"/>
      <c r="T31" s="12">
        <v>0.5</v>
      </c>
      <c r="U31" s="12">
        <v>0</v>
      </c>
      <c r="V31" s="12">
        <v>0</v>
      </c>
      <c r="W31" s="12">
        <v>0</v>
      </c>
      <c r="X31" s="12">
        <v>0.2</v>
      </c>
      <c r="Y31" s="23" t="s">
        <v>81</v>
      </c>
      <c r="Z31" s="23" t="s">
        <v>56</v>
      </c>
      <c r="AA31" s="23" t="s">
        <v>47</v>
      </c>
      <c r="AB31" s="23" t="s">
        <v>139</v>
      </c>
      <c r="AC31" s="23"/>
    </row>
    <row r="32" spans="1:29" ht="15" customHeight="1">
      <c r="A32" s="4" t="s">
        <v>32</v>
      </c>
      <c r="B32" s="9">
        <f>MAX($B$9:B31)+1</f>
        <v>19</v>
      </c>
      <c r="C32" s="10" t="s">
        <v>140</v>
      </c>
      <c r="D32" s="11" t="s">
        <v>141</v>
      </c>
      <c r="E32" s="10" t="s">
        <v>102</v>
      </c>
      <c r="F32" s="10" t="str">
        <f t="shared" si="5"/>
        <v>Thôn Phước Bình Trung và thôn Đại An; Sơn Viên</v>
      </c>
      <c r="G32" s="22">
        <v>0</v>
      </c>
      <c r="H32" s="12">
        <v>0.9</v>
      </c>
      <c r="I32" s="12">
        <v>0.9</v>
      </c>
      <c r="J32" s="12">
        <v>0</v>
      </c>
      <c r="K32" s="12">
        <v>0</v>
      </c>
      <c r="L32" s="12">
        <v>0.5</v>
      </c>
      <c r="M32" s="12">
        <v>0.4</v>
      </c>
      <c r="N32" s="12">
        <v>0</v>
      </c>
      <c r="O32" s="12">
        <v>0</v>
      </c>
      <c r="P32" s="12">
        <v>0</v>
      </c>
      <c r="Q32" s="12">
        <v>0</v>
      </c>
      <c r="R32" s="12">
        <v>0</v>
      </c>
      <c r="S32" s="12"/>
      <c r="T32" s="12">
        <v>0</v>
      </c>
      <c r="U32" s="12">
        <v>0</v>
      </c>
      <c r="V32" s="12">
        <v>0</v>
      </c>
      <c r="W32" s="12">
        <v>0</v>
      </c>
      <c r="X32" s="12">
        <v>0</v>
      </c>
      <c r="Y32" s="23" t="s">
        <v>142</v>
      </c>
      <c r="Z32" s="23" t="s">
        <v>143</v>
      </c>
      <c r="AA32" s="23" t="s">
        <v>144</v>
      </c>
      <c r="AB32" s="23" t="s">
        <v>145</v>
      </c>
      <c r="AC32" s="23"/>
    </row>
    <row r="33" spans="1:29" ht="15" customHeight="1">
      <c r="A33" s="3" t="s">
        <v>40</v>
      </c>
      <c r="B33" s="57" t="s">
        <v>33</v>
      </c>
      <c r="C33" s="6" t="s">
        <v>149</v>
      </c>
      <c r="D33" s="6"/>
      <c r="E33" s="7">
        <v>0</v>
      </c>
      <c r="F33" s="7">
        <f t="shared" si="5"/>
        <v>0</v>
      </c>
      <c r="G33" s="8">
        <v>0</v>
      </c>
      <c r="H33" s="8">
        <v>1.04</v>
      </c>
      <c r="I33" s="8">
        <f>SUM(I34:I35)</f>
        <v>1.04</v>
      </c>
      <c r="J33" s="8">
        <f t="shared" ref="J33:AC33" si="14">SUM(J34:J35)</f>
        <v>0</v>
      </c>
      <c r="K33" s="8">
        <f t="shared" si="14"/>
        <v>0</v>
      </c>
      <c r="L33" s="8">
        <f t="shared" si="14"/>
        <v>0</v>
      </c>
      <c r="M33" s="8">
        <f t="shared" si="14"/>
        <v>0</v>
      </c>
      <c r="N33" s="8">
        <f t="shared" si="14"/>
        <v>0.84000000000000008</v>
      </c>
      <c r="O33" s="8">
        <f t="shared" si="14"/>
        <v>0</v>
      </c>
      <c r="P33" s="8">
        <f t="shared" si="14"/>
        <v>0.13</v>
      </c>
      <c r="Q33" s="8">
        <f t="shared" si="14"/>
        <v>0</v>
      </c>
      <c r="R33" s="8">
        <f t="shared" si="14"/>
        <v>0</v>
      </c>
      <c r="S33" s="8">
        <f t="shared" si="14"/>
        <v>0</v>
      </c>
      <c r="T33" s="8">
        <f t="shared" si="14"/>
        <v>0.05</v>
      </c>
      <c r="U33" s="8">
        <f t="shared" si="14"/>
        <v>0.02</v>
      </c>
      <c r="V33" s="8">
        <f t="shared" si="14"/>
        <v>0</v>
      </c>
      <c r="W33" s="8">
        <f t="shared" si="14"/>
        <v>0</v>
      </c>
      <c r="X33" s="8">
        <f t="shared" si="14"/>
        <v>0</v>
      </c>
      <c r="Y33" s="8">
        <f t="shared" si="14"/>
        <v>0</v>
      </c>
      <c r="Z33" s="8">
        <f t="shared" si="14"/>
        <v>0</v>
      </c>
      <c r="AA33" s="15">
        <f t="shared" si="14"/>
        <v>0</v>
      </c>
      <c r="AB33" s="8">
        <f t="shared" si="14"/>
        <v>0</v>
      </c>
      <c r="AC33" s="8">
        <f t="shared" si="14"/>
        <v>0</v>
      </c>
    </row>
    <row r="34" spans="1:29" ht="15" customHeight="1">
      <c r="A34" s="4" t="s">
        <v>33</v>
      </c>
      <c r="B34" s="9">
        <f>MAX($B$9:B33)+1</f>
        <v>20</v>
      </c>
      <c r="C34" s="10" t="s">
        <v>150</v>
      </c>
      <c r="D34" s="11">
        <v>0</v>
      </c>
      <c r="E34" s="10" t="s">
        <v>65</v>
      </c>
      <c r="F34" s="10" t="str">
        <f t="shared" si="5"/>
        <v>Quế Ninh</v>
      </c>
      <c r="G34" s="22">
        <v>0</v>
      </c>
      <c r="H34" s="12">
        <v>0.79</v>
      </c>
      <c r="I34" s="12">
        <v>0.79</v>
      </c>
      <c r="J34" s="12">
        <v>0</v>
      </c>
      <c r="K34" s="12">
        <v>0</v>
      </c>
      <c r="L34" s="12">
        <v>0</v>
      </c>
      <c r="M34" s="12">
        <v>0</v>
      </c>
      <c r="N34" s="12">
        <v>0.79</v>
      </c>
      <c r="O34" s="12">
        <v>0</v>
      </c>
      <c r="P34" s="12">
        <v>0</v>
      </c>
      <c r="Q34" s="12">
        <v>0</v>
      </c>
      <c r="R34" s="12">
        <v>0</v>
      </c>
      <c r="S34" s="12"/>
      <c r="T34" s="12">
        <v>0</v>
      </c>
      <c r="U34" s="12">
        <v>0</v>
      </c>
      <c r="V34" s="12">
        <v>0</v>
      </c>
      <c r="W34" s="12">
        <v>0</v>
      </c>
      <c r="X34" s="12">
        <v>0</v>
      </c>
      <c r="Y34" s="23" t="s">
        <v>151</v>
      </c>
      <c r="Z34" s="23" t="s">
        <v>56</v>
      </c>
      <c r="AA34" s="23" t="s">
        <v>68</v>
      </c>
      <c r="AB34" s="23" t="s">
        <v>69</v>
      </c>
      <c r="AC34" s="23"/>
    </row>
    <row r="35" spans="1:29" ht="15" customHeight="1">
      <c r="A35" s="4" t="s">
        <v>33</v>
      </c>
      <c r="B35" s="9">
        <f>MAX($B$9:B34)+1</f>
        <v>21</v>
      </c>
      <c r="C35" s="10" t="s">
        <v>152</v>
      </c>
      <c r="D35" s="11">
        <v>0</v>
      </c>
      <c r="E35" s="10" t="s">
        <v>65</v>
      </c>
      <c r="F35" s="10" t="str">
        <f t="shared" si="5"/>
        <v>Quế Ninh</v>
      </c>
      <c r="G35" s="22">
        <v>0</v>
      </c>
      <c r="H35" s="12">
        <v>0.25</v>
      </c>
      <c r="I35" s="12">
        <v>0.25</v>
      </c>
      <c r="J35" s="12">
        <v>0</v>
      </c>
      <c r="K35" s="12">
        <v>0</v>
      </c>
      <c r="L35" s="12">
        <v>0</v>
      </c>
      <c r="M35" s="12">
        <v>0</v>
      </c>
      <c r="N35" s="12">
        <v>0.05</v>
      </c>
      <c r="O35" s="12">
        <v>0</v>
      </c>
      <c r="P35" s="12">
        <v>0.13</v>
      </c>
      <c r="Q35" s="12">
        <v>0</v>
      </c>
      <c r="R35" s="12">
        <v>0</v>
      </c>
      <c r="S35" s="12"/>
      <c r="T35" s="12">
        <v>0.05</v>
      </c>
      <c r="U35" s="12">
        <v>0.02</v>
      </c>
      <c r="V35" s="12">
        <v>0</v>
      </c>
      <c r="W35" s="12">
        <v>0</v>
      </c>
      <c r="X35" s="12">
        <v>0</v>
      </c>
      <c r="Y35" s="23" t="s">
        <v>151</v>
      </c>
      <c r="Z35" s="23" t="s">
        <v>56</v>
      </c>
      <c r="AA35" s="23" t="s">
        <v>68</v>
      </c>
      <c r="AB35" s="23" t="s">
        <v>69</v>
      </c>
      <c r="AC35" s="23"/>
    </row>
    <row r="36" spans="1:29" ht="15" customHeight="1">
      <c r="A36" s="3" t="s">
        <v>40</v>
      </c>
      <c r="B36" s="57" t="s">
        <v>36</v>
      </c>
      <c r="C36" s="6" t="s">
        <v>153</v>
      </c>
      <c r="D36" s="6"/>
      <c r="E36" s="7">
        <v>0</v>
      </c>
      <c r="F36" s="7">
        <f t="shared" si="5"/>
        <v>0</v>
      </c>
      <c r="G36" s="8">
        <v>0</v>
      </c>
      <c r="H36" s="8">
        <v>0.95</v>
      </c>
      <c r="I36" s="8">
        <f t="shared" ref="I36:X36" si="15">SUM(I37:I42)</f>
        <v>0.95</v>
      </c>
      <c r="J36" s="8">
        <f t="shared" si="15"/>
        <v>0</v>
      </c>
      <c r="K36" s="8">
        <f t="shared" si="15"/>
        <v>0</v>
      </c>
      <c r="L36" s="8">
        <f t="shared" si="15"/>
        <v>0</v>
      </c>
      <c r="M36" s="8">
        <f t="shared" si="15"/>
        <v>0.30000000000000004</v>
      </c>
      <c r="N36" s="8">
        <f t="shared" si="15"/>
        <v>0.14000000000000001</v>
      </c>
      <c r="O36" s="8">
        <f t="shared" si="15"/>
        <v>0</v>
      </c>
      <c r="P36" s="8">
        <f t="shared" si="15"/>
        <v>0.2</v>
      </c>
      <c r="Q36" s="8">
        <f t="shared" si="15"/>
        <v>0</v>
      </c>
      <c r="R36" s="8">
        <f t="shared" si="15"/>
        <v>0</v>
      </c>
      <c r="S36" s="8">
        <f t="shared" si="15"/>
        <v>0</v>
      </c>
      <c r="T36" s="8">
        <f t="shared" si="15"/>
        <v>0</v>
      </c>
      <c r="U36" s="8">
        <f t="shared" si="15"/>
        <v>0</v>
      </c>
      <c r="V36" s="8">
        <f t="shared" si="15"/>
        <v>0</v>
      </c>
      <c r="W36" s="8">
        <f t="shared" si="15"/>
        <v>0.31</v>
      </c>
      <c r="X36" s="8">
        <f t="shared" si="15"/>
        <v>0</v>
      </c>
      <c r="Y36" s="8">
        <f t="shared" ref="Y36:AC36" si="16">SUM(Y37:Y42)</f>
        <v>0</v>
      </c>
      <c r="Z36" s="8">
        <f t="shared" si="16"/>
        <v>0</v>
      </c>
      <c r="AA36" s="15">
        <f t="shared" si="16"/>
        <v>0</v>
      </c>
      <c r="AB36" s="8">
        <f t="shared" si="16"/>
        <v>0</v>
      </c>
      <c r="AC36" s="8">
        <f t="shared" si="16"/>
        <v>0</v>
      </c>
    </row>
    <row r="37" spans="1:29" ht="15" customHeight="1">
      <c r="A37" s="4" t="s">
        <v>36</v>
      </c>
      <c r="B37" s="9">
        <f>MAX($B$9:B36)+1</f>
        <v>22</v>
      </c>
      <c r="C37" s="10" t="s">
        <v>321</v>
      </c>
      <c r="D37" s="11">
        <v>0</v>
      </c>
      <c r="E37" s="10" t="s">
        <v>44</v>
      </c>
      <c r="F37" s="10" t="str">
        <f t="shared" si="5"/>
        <v>Quế Trung</v>
      </c>
      <c r="G37" s="22">
        <v>0</v>
      </c>
      <c r="H37" s="12">
        <v>0.04</v>
      </c>
      <c r="I37" s="12">
        <v>0.04</v>
      </c>
      <c r="J37" s="12">
        <v>0</v>
      </c>
      <c r="K37" s="12">
        <v>0</v>
      </c>
      <c r="L37" s="12">
        <v>0</v>
      </c>
      <c r="M37" s="12">
        <v>0</v>
      </c>
      <c r="N37" s="12">
        <v>0.04</v>
      </c>
      <c r="O37" s="12">
        <v>0</v>
      </c>
      <c r="P37" s="12">
        <v>0</v>
      </c>
      <c r="Q37" s="12">
        <v>0</v>
      </c>
      <c r="R37" s="12">
        <v>0</v>
      </c>
      <c r="S37" s="12"/>
      <c r="T37" s="12">
        <v>0</v>
      </c>
      <c r="U37" s="12">
        <v>0</v>
      </c>
      <c r="V37" s="12">
        <v>0</v>
      </c>
      <c r="W37" s="12">
        <v>0</v>
      </c>
      <c r="X37" s="12">
        <v>0</v>
      </c>
      <c r="Y37" s="23" t="s">
        <v>143</v>
      </c>
      <c r="Z37" s="23" t="s">
        <v>161</v>
      </c>
      <c r="AA37" s="23" t="s">
        <v>126</v>
      </c>
      <c r="AB37" s="23" t="s">
        <v>155</v>
      </c>
      <c r="AC37" s="23"/>
    </row>
    <row r="38" spans="1:29" ht="15" customHeight="1">
      <c r="A38" s="4" t="s">
        <v>36</v>
      </c>
      <c r="B38" s="9">
        <f>MAX($B$9:B37)+1</f>
        <v>23</v>
      </c>
      <c r="C38" s="10" t="s">
        <v>322</v>
      </c>
      <c r="D38" s="11">
        <v>0</v>
      </c>
      <c r="E38" s="10" t="s">
        <v>44</v>
      </c>
      <c r="F38" s="10" t="str">
        <f t="shared" si="5"/>
        <v>Quế Trung</v>
      </c>
      <c r="G38" s="22">
        <v>0</v>
      </c>
      <c r="H38" s="12">
        <v>0.15</v>
      </c>
      <c r="I38" s="12">
        <v>0.15</v>
      </c>
      <c r="J38" s="12">
        <v>0</v>
      </c>
      <c r="K38" s="12">
        <v>0</v>
      </c>
      <c r="L38" s="12">
        <v>0</v>
      </c>
      <c r="M38" s="12">
        <v>0</v>
      </c>
      <c r="N38" s="12">
        <v>0</v>
      </c>
      <c r="O38" s="12">
        <v>0</v>
      </c>
      <c r="P38" s="12">
        <v>0</v>
      </c>
      <c r="Q38" s="12">
        <v>0</v>
      </c>
      <c r="R38" s="12">
        <v>0</v>
      </c>
      <c r="S38" s="12"/>
      <c r="T38" s="12">
        <v>0</v>
      </c>
      <c r="U38" s="12">
        <v>0</v>
      </c>
      <c r="V38" s="12">
        <v>0</v>
      </c>
      <c r="W38" s="12">
        <v>0.15</v>
      </c>
      <c r="X38" s="12">
        <v>0</v>
      </c>
      <c r="Y38" s="23" t="s">
        <v>143</v>
      </c>
      <c r="Z38" s="23" t="s">
        <v>161</v>
      </c>
      <c r="AA38" s="23" t="s">
        <v>126</v>
      </c>
      <c r="AB38" s="23" t="s">
        <v>157</v>
      </c>
      <c r="AC38" s="23"/>
    </row>
    <row r="39" spans="1:29" ht="15" customHeight="1">
      <c r="A39" s="4" t="s">
        <v>36</v>
      </c>
      <c r="B39" s="9">
        <f>MAX($B$9:B38)+1</f>
        <v>24</v>
      </c>
      <c r="C39" s="10" t="s">
        <v>323</v>
      </c>
      <c r="D39" s="11">
        <v>0</v>
      </c>
      <c r="E39" s="10" t="s">
        <v>44</v>
      </c>
      <c r="F39" s="10" t="str">
        <f t="shared" si="5"/>
        <v>Quế Trung</v>
      </c>
      <c r="G39" s="22">
        <v>0</v>
      </c>
      <c r="H39" s="12">
        <v>0.16</v>
      </c>
      <c r="I39" s="12">
        <v>0.16</v>
      </c>
      <c r="J39" s="12">
        <v>0</v>
      </c>
      <c r="K39" s="12">
        <v>0</v>
      </c>
      <c r="L39" s="12">
        <v>0</v>
      </c>
      <c r="M39" s="12">
        <v>0</v>
      </c>
      <c r="N39" s="12">
        <v>0</v>
      </c>
      <c r="O39" s="12">
        <v>0</v>
      </c>
      <c r="P39" s="12">
        <v>0</v>
      </c>
      <c r="Q39" s="12">
        <v>0</v>
      </c>
      <c r="R39" s="12">
        <v>0</v>
      </c>
      <c r="S39" s="12"/>
      <c r="T39" s="12">
        <v>0</v>
      </c>
      <c r="U39" s="12">
        <v>0</v>
      </c>
      <c r="V39" s="12">
        <v>0</v>
      </c>
      <c r="W39" s="12">
        <v>0.16</v>
      </c>
      <c r="X39" s="12">
        <v>0</v>
      </c>
      <c r="Y39" s="23" t="s">
        <v>143</v>
      </c>
      <c r="Z39" s="23" t="s">
        <v>161</v>
      </c>
      <c r="AA39" s="23" t="s">
        <v>126</v>
      </c>
      <c r="AB39" s="23" t="s">
        <v>48</v>
      </c>
      <c r="AC39" s="23"/>
    </row>
    <row r="40" spans="1:29" ht="15" customHeight="1">
      <c r="A40" s="4" t="s">
        <v>36</v>
      </c>
      <c r="B40" s="9">
        <f>MAX($B$9:B39)+1</f>
        <v>25</v>
      </c>
      <c r="C40" s="10" t="s">
        <v>324</v>
      </c>
      <c r="D40" s="11">
        <v>0</v>
      </c>
      <c r="E40" s="10" t="s">
        <v>44</v>
      </c>
      <c r="F40" s="10" t="str">
        <f t="shared" si="5"/>
        <v>Quế Trung</v>
      </c>
      <c r="G40" s="22">
        <v>0</v>
      </c>
      <c r="H40" s="12">
        <v>0.2</v>
      </c>
      <c r="I40" s="12">
        <v>0.2</v>
      </c>
      <c r="J40" s="12">
        <v>0</v>
      </c>
      <c r="K40" s="12">
        <v>0</v>
      </c>
      <c r="L40" s="12">
        <v>0</v>
      </c>
      <c r="M40" s="12">
        <v>0.1</v>
      </c>
      <c r="N40" s="12">
        <v>0</v>
      </c>
      <c r="O40" s="12">
        <v>0</v>
      </c>
      <c r="P40" s="12">
        <v>0.1</v>
      </c>
      <c r="Q40" s="12">
        <v>0</v>
      </c>
      <c r="R40" s="12">
        <v>0</v>
      </c>
      <c r="S40" s="12"/>
      <c r="T40" s="12">
        <v>0</v>
      </c>
      <c r="U40" s="12">
        <v>0</v>
      </c>
      <c r="V40" s="12">
        <v>0</v>
      </c>
      <c r="W40" s="12">
        <v>0</v>
      </c>
      <c r="X40" s="12">
        <v>0</v>
      </c>
      <c r="Y40" s="23" t="s">
        <v>143</v>
      </c>
      <c r="Z40" s="23" t="s">
        <v>161</v>
      </c>
      <c r="AA40" s="23" t="s">
        <v>126</v>
      </c>
      <c r="AB40" s="23" t="s">
        <v>57</v>
      </c>
      <c r="AC40" s="23"/>
    </row>
    <row r="41" spans="1:29" ht="15" customHeight="1">
      <c r="A41" s="4" t="s">
        <v>36</v>
      </c>
      <c r="B41" s="9">
        <f>MAX($B$9:B40)+1</f>
        <v>26</v>
      </c>
      <c r="C41" s="10" t="s">
        <v>325</v>
      </c>
      <c r="D41" s="11">
        <v>0</v>
      </c>
      <c r="E41" s="10" t="s">
        <v>44</v>
      </c>
      <c r="F41" s="10" t="str">
        <f t="shared" si="5"/>
        <v>Quế Trung</v>
      </c>
      <c r="G41" s="22">
        <v>0</v>
      </c>
      <c r="H41" s="12">
        <v>0.2</v>
      </c>
      <c r="I41" s="12">
        <v>0.2</v>
      </c>
      <c r="J41" s="12">
        <v>0</v>
      </c>
      <c r="K41" s="12">
        <v>0</v>
      </c>
      <c r="L41" s="12">
        <v>0</v>
      </c>
      <c r="M41" s="12">
        <v>0.1</v>
      </c>
      <c r="N41" s="12">
        <v>0</v>
      </c>
      <c r="O41" s="12">
        <v>0</v>
      </c>
      <c r="P41" s="12">
        <v>0.1</v>
      </c>
      <c r="Q41" s="12">
        <v>0</v>
      </c>
      <c r="R41" s="12">
        <v>0</v>
      </c>
      <c r="S41" s="12"/>
      <c r="T41" s="12">
        <v>0</v>
      </c>
      <c r="U41" s="12">
        <v>0</v>
      </c>
      <c r="V41" s="12">
        <v>0</v>
      </c>
      <c r="W41" s="12">
        <v>0</v>
      </c>
      <c r="X41" s="12">
        <v>0</v>
      </c>
      <c r="Y41" s="23" t="s">
        <v>143</v>
      </c>
      <c r="Z41" s="23" t="s">
        <v>161</v>
      </c>
      <c r="AA41" s="23" t="s">
        <v>126</v>
      </c>
      <c r="AB41" s="23" t="s">
        <v>98</v>
      </c>
      <c r="AC41" s="23"/>
    </row>
    <row r="42" spans="1:29" ht="15" customHeight="1">
      <c r="A42" s="4" t="s">
        <v>36</v>
      </c>
      <c r="B42" s="9">
        <f>MAX($B$9:B41)+1</f>
        <v>27</v>
      </c>
      <c r="C42" s="10" t="s">
        <v>326</v>
      </c>
      <c r="D42" s="11">
        <v>0</v>
      </c>
      <c r="E42" s="10" t="s">
        <v>44</v>
      </c>
      <c r="F42" s="10" t="str">
        <f t="shared" si="5"/>
        <v>Quế Trung</v>
      </c>
      <c r="G42" s="22">
        <v>0</v>
      </c>
      <c r="H42" s="12">
        <v>0.2</v>
      </c>
      <c r="I42" s="12">
        <v>0.2</v>
      </c>
      <c r="J42" s="12">
        <v>0</v>
      </c>
      <c r="K42" s="12">
        <v>0</v>
      </c>
      <c r="L42" s="12">
        <v>0</v>
      </c>
      <c r="M42" s="12">
        <v>0.1</v>
      </c>
      <c r="N42" s="12">
        <v>0.1</v>
      </c>
      <c r="O42" s="12">
        <v>0</v>
      </c>
      <c r="P42" s="12">
        <v>0</v>
      </c>
      <c r="Q42" s="12">
        <v>0</v>
      </c>
      <c r="R42" s="12">
        <v>0</v>
      </c>
      <c r="S42" s="12"/>
      <c r="T42" s="12">
        <v>0</v>
      </c>
      <c r="U42" s="12">
        <v>0</v>
      </c>
      <c r="V42" s="12">
        <v>0</v>
      </c>
      <c r="W42" s="12">
        <v>0</v>
      </c>
      <c r="X42" s="12">
        <v>0</v>
      </c>
      <c r="Y42" s="23" t="s">
        <v>143</v>
      </c>
      <c r="Z42" s="23" t="s">
        <v>161</v>
      </c>
      <c r="AA42" s="23" t="s">
        <v>126</v>
      </c>
      <c r="AB42" s="23">
        <v>0</v>
      </c>
      <c r="AC42" s="23"/>
    </row>
    <row r="43" spans="1:29" s="36" customFormat="1" ht="15" customHeight="1">
      <c r="A43" s="3" t="s">
        <v>40</v>
      </c>
      <c r="B43" s="57" t="s">
        <v>219</v>
      </c>
      <c r="C43" s="21" t="s">
        <v>220</v>
      </c>
      <c r="D43" s="11"/>
      <c r="E43" s="10"/>
      <c r="F43" s="13"/>
      <c r="G43" s="22"/>
      <c r="H43" s="12"/>
      <c r="I43" s="8">
        <f t="shared" ref="I43:AC43" si="17">SUM(I44,I49)</f>
        <v>5.6899999999999995</v>
      </c>
      <c r="J43" s="8">
        <f t="shared" si="17"/>
        <v>0</v>
      </c>
      <c r="K43" s="8">
        <f t="shared" si="17"/>
        <v>0</v>
      </c>
      <c r="L43" s="8">
        <f t="shared" si="17"/>
        <v>0.89</v>
      </c>
      <c r="M43" s="8">
        <f t="shared" si="17"/>
        <v>0.32</v>
      </c>
      <c r="N43" s="8">
        <f t="shared" si="17"/>
        <v>0.12</v>
      </c>
      <c r="O43" s="8">
        <f t="shared" si="17"/>
        <v>0.33</v>
      </c>
      <c r="P43" s="8">
        <f t="shared" si="17"/>
        <v>2.34</v>
      </c>
      <c r="Q43" s="8">
        <f t="shared" si="17"/>
        <v>0.02</v>
      </c>
      <c r="R43" s="8">
        <f t="shared" si="17"/>
        <v>0</v>
      </c>
      <c r="S43" s="8">
        <f t="shared" si="17"/>
        <v>0</v>
      </c>
      <c r="T43" s="8">
        <f t="shared" si="17"/>
        <v>0.04</v>
      </c>
      <c r="U43" s="8">
        <f t="shared" si="17"/>
        <v>0</v>
      </c>
      <c r="V43" s="8">
        <f t="shared" si="17"/>
        <v>0</v>
      </c>
      <c r="W43" s="8">
        <f t="shared" si="17"/>
        <v>1.23</v>
      </c>
      <c r="X43" s="8">
        <f t="shared" si="17"/>
        <v>0.4</v>
      </c>
      <c r="Y43" s="8">
        <f t="shared" si="17"/>
        <v>0</v>
      </c>
      <c r="Z43" s="8">
        <f t="shared" si="17"/>
        <v>0</v>
      </c>
      <c r="AA43" s="15">
        <f t="shared" si="17"/>
        <v>0</v>
      </c>
      <c r="AB43" s="8">
        <f t="shared" si="17"/>
        <v>0</v>
      </c>
      <c r="AC43" s="8">
        <f t="shared" si="17"/>
        <v>0</v>
      </c>
    </row>
    <row r="44" spans="1:29" ht="16.5" customHeight="1">
      <c r="A44" s="3" t="s">
        <v>40</v>
      </c>
      <c r="B44" s="57" t="s">
        <v>24</v>
      </c>
      <c r="C44" s="6" t="s">
        <v>168</v>
      </c>
      <c r="D44" s="6"/>
      <c r="E44" s="7">
        <v>0</v>
      </c>
      <c r="F44" s="7">
        <f t="shared" si="5"/>
        <v>0</v>
      </c>
      <c r="G44" s="8">
        <v>0</v>
      </c>
      <c r="H44" s="8">
        <v>5.63</v>
      </c>
      <c r="I44" s="8">
        <f t="shared" ref="I44:X44" si="18">SUM(I45:I48)</f>
        <v>5.63</v>
      </c>
      <c r="J44" s="8">
        <f t="shared" si="18"/>
        <v>0</v>
      </c>
      <c r="K44" s="8">
        <f t="shared" si="18"/>
        <v>0</v>
      </c>
      <c r="L44" s="8">
        <f t="shared" si="18"/>
        <v>0.89</v>
      </c>
      <c r="M44" s="8">
        <f t="shared" si="18"/>
        <v>0.26</v>
      </c>
      <c r="N44" s="8">
        <f t="shared" si="18"/>
        <v>0.12</v>
      </c>
      <c r="O44" s="8">
        <f t="shared" si="18"/>
        <v>0.33</v>
      </c>
      <c r="P44" s="8">
        <f t="shared" si="18"/>
        <v>2.34</v>
      </c>
      <c r="Q44" s="8">
        <f t="shared" si="18"/>
        <v>0.02</v>
      </c>
      <c r="R44" s="8">
        <f t="shared" si="18"/>
        <v>0</v>
      </c>
      <c r="S44" s="8">
        <f t="shared" si="18"/>
        <v>0</v>
      </c>
      <c r="T44" s="8">
        <f t="shared" si="18"/>
        <v>0.04</v>
      </c>
      <c r="U44" s="8">
        <f t="shared" si="18"/>
        <v>0</v>
      </c>
      <c r="V44" s="8">
        <f t="shared" si="18"/>
        <v>0</v>
      </c>
      <c r="W44" s="8">
        <f t="shared" si="18"/>
        <v>1.23</v>
      </c>
      <c r="X44" s="8">
        <f t="shared" si="18"/>
        <v>0.4</v>
      </c>
      <c r="Y44" s="8">
        <f>SUM(Y45:Y47)</f>
        <v>0</v>
      </c>
      <c r="Z44" s="8">
        <f>SUM(Z45:Z47)</f>
        <v>0</v>
      </c>
      <c r="AA44" s="15">
        <f>SUM(AA45:AA47)</f>
        <v>0</v>
      </c>
      <c r="AB44" s="8">
        <f>SUM(AB45:AB47)</f>
        <v>0</v>
      </c>
      <c r="AC44" s="8">
        <f>SUM(AC45:AC47)</f>
        <v>0</v>
      </c>
    </row>
    <row r="45" spans="1:29" ht="15" customHeight="1">
      <c r="A45" s="4" t="s">
        <v>24</v>
      </c>
      <c r="B45" s="9">
        <f>MAX($B$9:B44)+1</f>
        <v>28</v>
      </c>
      <c r="C45" s="10" t="s">
        <v>172</v>
      </c>
      <c r="D45" s="11" t="s">
        <v>173</v>
      </c>
      <c r="E45" s="10" t="s">
        <v>44</v>
      </c>
      <c r="F45" s="10" t="str">
        <f>IF(D45=0,E45,CONCATENATE(D45,";"," ",E45))</f>
        <v>thôn Nông Sơn; Quế Trung</v>
      </c>
      <c r="G45" s="22">
        <v>0</v>
      </c>
      <c r="H45" s="12">
        <v>1.7</v>
      </c>
      <c r="I45" s="12">
        <v>1.7</v>
      </c>
      <c r="J45" s="12">
        <v>0</v>
      </c>
      <c r="K45" s="12">
        <v>0</v>
      </c>
      <c r="L45" s="12">
        <v>0.5</v>
      </c>
      <c r="M45" s="12">
        <v>0.1</v>
      </c>
      <c r="N45" s="12">
        <v>0.08</v>
      </c>
      <c r="O45" s="12">
        <v>0</v>
      </c>
      <c r="P45" s="12">
        <v>0.5</v>
      </c>
      <c r="Q45" s="12">
        <v>0.02</v>
      </c>
      <c r="R45" s="12">
        <v>0</v>
      </c>
      <c r="S45" s="12"/>
      <c r="T45" s="12">
        <v>0</v>
      </c>
      <c r="U45" s="12">
        <v>0</v>
      </c>
      <c r="V45" s="12">
        <v>0</v>
      </c>
      <c r="W45" s="12">
        <v>0.3</v>
      </c>
      <c r="X45" s="12">
        <v>0.2</v>
      </c>
      <c r="Y45" s="23">
        <v>0</v>
      </c>
      <c r="Z45" s="23" t="s">
        <v>174</v>
      </c>
      <c r="AA45" s="23" t="s">
        <v>174</v>
      </c>
      <c r="AB45" s="23" t="s">
        <v>69</v>
      </c>
      <c r="AC45" s="23"/>
    </row>
    <row r="46" spans="1:29" ht="15" customHeight="1">
      <c r="A46" s="4" t="s">
        <v>24</v>
      </c>
      <c r="B46" s="9">
        <f>MAX($B$9:B45)+1</f>
        <v>29</v>
      </c>
      <c r="C46" s="10" t="s">
        <v>175</v>
      </c>
      <c r="D46" s="11" t="s">
        <v>173</v>
      </c>
      <c r="E46" s="10" t="s">
        <v>44</v>
      </c>
      <c r="F46" s="10" t="str">
        <f>IF(D46=0,E46,CONCATENATE(D46,";"," ",E46))</f>
        <v>thôn Nông Sơn; Quế Trung</v>
      </c>
      <c r="G46" s="22">
        <v>0</v>
      </c>
      <c r="H46" s="12">
        <v>1.24</v>
      </c>
      <c r="I46" s="12">
        <v>1.24</v>
      </c>
      <c r="J46" s="12">
        <v>0</v>
      </c>
      <c r="K46" s="12">
        <v>0</v>
      </c>
      <c r="L46" s="12">
        <v>0.3</v>
      </c>
      <c r="M46" s="12">
        <v>0.1</v>
      </c>
      <c r="N46" s="12">
        <v>0.04</v>
      </c>
      <c r="O46" s="12">
        <v>0</v>
      </c>
      <c r="P46" s="12">
        <v>0.3</v>
      </c>
      <c r="Q46" s="12">
        <v>0</v>
      </c>
      <c r="R46" s="12">
        <v>0</v>
      </c>
      <c r="S46" s="12"/>
      <c r="T46" s="12">
        <v>0</v>
      </c>
      <c r="U46" s="12">
        <v>0</v>
      </c>
      <c r="V46" s="12">
        <v>0</v>
      </c>
      <c r="W46" s="12">
        <v>0.3</v>
      </c>
      <c r="X46" s="12">
        <v>0.2</v>
      </c>
      <c r="Y46" s="23">
        <v>0</v>
      </c>
      <c r="Z46" s="23" t="s">
        <v>174</v>
      </c>
      <c r="AA46" s="23" t="s">
        <v>174</v>
      </c>
      <c r="AB46" s="23" t="s">
        <v>69</v>
      </c>
      <c r="AC46" s="23"/>
    </row>
    <row r="47" spans="1:29" ht="15" customHeight="1">
      <c r="A47" s="4" t="s">
        <v>24</v>
      </c>
      <c r="B47" s="9">
        <f>MAX($B$9:B46)+1</f>
        <v>30</v>
      </c>
      <c r="C47" s="10" t="s">
        <v>176</v>
      </c>
      <c r="D47" s="11" t="s">
        <v>173</v>
      </c>
      <c r="E47" s="10" t="s">
        <v>44</v>
      </c>
      <c r="F47" s="10" t="str">
        <f>IF(D47=0,E47,CONCATENATE(D47,";"," ",E47))</f>
        <v>thôn Nông Sơn; Quế Trung</v>
      </c>
      <c r="G47" s="22">
        <v>0</v>
      </c>
      <c r="H47" s="12">
        <v>0.63</v>
      </c>
      <c r="I47" s="12">
        <v>0.63</v>
      </c>
      <c r="J47" s="12">
        <v>0</v>
      </c>
      <c r="K47" s="12">
        <v>0</v>
      </c>
      <c r="L47" s="12">
        <v>0</v>
      </c>
      <c r="M47" s="12">
        <v>0</v>
      </c>
      <c r="N47" s="12">
        <v>0</v>
      </c>
      <c r="O47" s="12">
        <v>0</v>
      </c>
      <c r="P47" s="12">
        <v>0</v>
      </c>
      <c r="Q47" s="12">
        <v>0</v>
      </c>
      <c r="R47" s="12">
        <v>0</v>
      </c>
      <c r="S47" s="12"/>
      <c r="T47" s="12">
        <v>0</v>
      </c>
      <c r="U47" s="12">
        <v>0</v>
      </c>
      <c r="V47" s="12">
        <v>0</v>
      </c>
      <c r="W47" s="12">
        <v>0.63</v>
      </c>
      <c r="X47" s="12">
        <v>0</v>
      </c>
      <c r="Y47" s="23">
        <v>0</v>
      </c>
      <c r="Z47" s="23" t="s">
        <v>174</v>
      </c>
      <c r="AA47" s="23" t="s">
        <v>174</v>
      </c>
      <c r="AB47" s="23" t="s">
        <v>69</v>
      </c>
      <c r="AC47" s="23"/>
    </row>
    <row r="48" spans="1:29" ht="15" customHeight="1">
      <c r="A48" s="4" t="s">
        <v>24</v>
      </c>
      <c r="B48" s="9">
        <f>MAX($B$9:B47)+1</f>
        <v>31</v>
      </c>
      <c r="C48" s="10" t="s">
        <v>169</v>
      </c>
      <c r="D48" s="11">
        <v>0</v>
      </c>
      <c r="E48" s="10" t="s">
        <v>165</v>
      </c>
      <c r="F48" s="10" t="str">
        <f>IF(D48=0,E48,CONCATENATE(D48,";"," ",E48))</f>
        <v>Quế Trung; Phước Ninh</v>
      </c>
      <c r="G48" s="22">
        <v>0</v>
      </c>
      <c r="H48" s="12">
        <v>2.06</v>
      </c>
      <c r="I48" s="12">
        <v>2.06</v>
      </c>
      <c r="J48" s="12">
        <v>0</v>
      </c>
      <c r="K48" s="12">
        <v>0</v>
      </c>
      <c r="L48" s="12">
        <v>0.09</v>
      </c>
      <c r="M48" s="12">
        <v>0.06</v>
      </c>
      <c r="N48" s="12">
        <v>0</v>
      </c>
      <c r="O48" s="12">
        <v>0.33</v>
      </c>
      <c r="P48" s="12">
        <v>1.54</v>
      </c>
      <c r="Q48" s="12">
        <v>0</v>
      </c>
      <c r="R48" s="12">
        <v>0</v>
      </c>
      <c r="S48" s="12"/>
      <c r="T48" s="12">
        <v>0.04</v>
      </c>
      <c r="U48" s="12">
        <v>0</v>
      </c>
      <c r="V48" s="12">
        <v>0</v>
      </c>
      <c r="W48" s="12">
        <v>0</v>
      </c>
      <c r="X48" s="12">
        <v>0</v>
      </c>
      <c r="Y48" s="23" t="s">
        <v>166</v>
      </c>
      <c r="Z48" s="23" t="s">
        <v>170</v>
      </c>
      <c r="AA48" s="23" t="s">
        <v>170</v>
      </c>
      <c r="AB48" s="23" t="s">
        <v>171</v>
      </c>
      <c r="AC48" s="23"/>
    </row>
    <row r="49" spans="1:29" ht="11.25">
      <c r="A49" s="3" t="s">
        <v>40</v>
      </c>
      <c r="B49" s="57" t="s">
        <v>25</v>
      </c>
      <c r="C49" s="6" t="s">
        <v>177</v>
      </c>
      <c r="D49" s="6"/>
      <c r="E49" s="7">
        <v>0</v>
      </c>
      <c r="F49" s="7">
        <f t="shared" si="5"/>
        <v>0</v>
      </c>
      <c r="G49" s="8">
        <v>0</v>
      </c>
      <c r="H49" s="8">
        <v>0.06</v>
      </c>
      <c r="I49" s="8">
        <f>SUM(I50)</f>
        <v>0.06</v>
      </c>
      <c r="J49" s="8">
        <f t="shared" ref="J49:AC49" si="19">SUM(J50)</f>
        <v>0</v>
      </c>
      <c r="K49" s="8">
        <f t="shared" si="19"/>
        <v>0</v>
      </c>
      <c r="L49" s="8">
        <f t="shared" si="19"/>
        <v>0</v>
      </c>
      <c r="M49" s="8">
        <f t="shared" si="19"/>
        <v>0.06</v>
      </c>
      <c r="N49" s="8">
        <f t="shared" si="19"/>
        <v>0</v>
      </c>
      <c r="O49" s="8">
        <f t="shared" si="19"/>
        <v>0</v>
      </c>
      <c r="P49" s="8">
        <f t="shared" si="19"/>
        <v>0</v>
      </c>
      <c r="Q49" s="8">
        <f t="shared" si="19"/>
        <v>0</v>
      </c>
      <c r="R49" s="8">
        <f t="shared" si="19"/>
        <v>0</v>
      </c>
      <c r="S49" s="8">
        <f t="shared" si="19"/>
        <v>0</v>
      </c>
      <c r="T49" s="8">
        <f t="shared" si="19"/>
        <v>0</v>
      </c>
      <c r="U49" s="8">
        <f t="shared" si="19"/>
        <v>0</v>
      </c>
      <c r="V49" s="8">
        <f t="shared" si="19"/>
        <v>0</v>
      </c>
      <c r="W49" s="8">
        <f t="shared" si="19"/>
        <v>0</v>
      </c>
      <c r="X49" s="8">
        <f t="shared" si="19"/>
        <v>0</v>
      </c>
      <c r="Y49" s="8">
        <f t="shared" si="19"/>
        <v>0</v>
      </c>
      <c r="Z49" s="8">
        <f t="shared" si="19"/>
        <v>0</v>
      </c>
      <c r="AA49" s="15">
        <f t="shared" si="19"/>
        <v>0</v>
      </c>
      <c r="AB49" s="8">
        <f t="shared" si="19"/>
        <v>0</v>
      </c>
      <c r="AC49" s="8">
        <f t="shared" si="19"/>
        <v>0</v>
      </c>
    </row>
    <row r="50" spans="1:29" ht="15" customHeight="1">
      <c r="A50" s="4" t="s">
        <v>25</v>
      </c>
      <c r="B50" s="9">
        <f>MAX($B$9:B49)+1</f>
        <v>32</v>
      </c>
      <c r="C50" s="10" t="s">
        <v>178</v>
      </c>
      <c r="D50" s="11" t="s">
        <v>179</v>
      </c>
      <c r="E50" s="10" t="s">
        <v>44</v>
      </c>
      <c r="F50" s="10" t="str">
        <f t="shared" si="5"/>
        <v>Trung Phước 2; Quế Trung</v>
      </c>
      <c r="G50" s="22">
        <v>0</v>
      </c>
      <c r="H50" s="12">
        <v>0.06</v>
      </c>
      <c r="I50" s="12">
        <v>0.06</v>
      </c>
      <c r="J50" s="12">
        <v>0</v>
      </c>
      <c r="K50" s="12">
        <v>0</v>
      </c>
      <c r="L50" s="12">
        <v>0</v>
      </c>
      <c r="M50" s="12">
        <v>0.06</v>
      </c>
      <c r="N50" s="12">
        <v>0</v>
      </c>
      <c r="O50" s="12">
        <v>0</v>
      </c>
      <c r="P50" s="12">
        <v>0</v>
      </c>
      <c r="Q50" s="12">
        <v>0</v>
      </c>
      <c r="R50" s="12">
        <v>0</v>
      </c>
      <c r="S50" s="12"/>
      <c r="T50" s="12">
        <v>0</v>
      </c>
      <c r="U50" s="12">
        <v>0</v>
      </c>
      <c r="V50" s="12">
        <v>0</v>
      </c>
      <c r="W50" s="12">
        <v>0</v>
      </c>
      <c r="X50" s="12">
        <v>0</v>
      </c>
      <c r="Y50" s="23" t="s">
        <v>180</v>
      </c>
      <c r="Z50" s="23" t="s">
        <v>181</v>
      </c>
      <c r="AA50" s="23" t="s">
        <v>182</v>
      </c>
      <c r="AB50" s="23">
        <v>0</v>
      </c>
      <c r="AC50" s="23"/>
    </row>
    <row r="51" spans="1:29" s="36" customFormat="1" ht="15" customHeight="1">
      <c r="A51" s="3" t="s">
        <v>40</v>
      </c>
      <c r="B51" s="14" t="s">
        <v>221</v>
      </c>
      <c r="C51" s="13" t="s">
        <v>284</v>
      </c>
      <c r="D51" s="15"/>
      <c r="E51" s="13"/>
      <c r="F51" s="13"/>
      <c r="G51" s="25"/>
      <c r="H51" s="8"/>
      <c r="I51" s="8"/>
      <c r="J51" s="8"/>
      <c r="K51" s="8"/>
      <c r="L51" s="8"/>
      <c r="M51" s="8"/>
      <c r="N51" s="8"/>
      <c r="O51" s="8"/>
      <c r="P51" s="8"/>
      <c r="Q51" s="8"/>
      <c r="R51" s="8"/>
      <c r="S51" s="8"/>
      <c r="T51" s="8"/>
      <c r="U51" s="8"/>
      <c r="V51" s="8"/>
      <c r="W51" s="8"/>
      <c r="X51" s="8"/>
      <c r="Y51" s="24"/>
      <c r="Z51" s="24"/>
      <c r="AA51" s="24"/>
      <c r="AB51" s="24"/>
      <c r="AC51" s="24"/>
    </row>
    <row r="52" spans="1:29" s="36" customFormat="1" ht="15" customHeight="1">
      <c r="A52" s="3" t="s">
        <v>40</v>
      </c>
      <c r="B52" s="14" t="s">
        <v>283</v>
      </c>
      <c r="C52" s="13" t="s">
        <v>222</v>
      </c>
      <c r="D52" s="15"/>
      <c r="E52" s="13"/>
      <c r="F52" s="13"/>
      <c r="G52" s="25"/>
      <c r="H52" s="8"/>
      <c r="I52" s="8">
        <f t="shared" ref="I52:X52" si="20">SUM(I53,I55,I61,I69)</f>
        <v>44.32</v>
      </c>
      <c r="J52" s="8">
        <f t="shared" si="20"/>
        <v>0</v>
      </c>
      <c r="K52" s="8">
        <f t="shared" si="20"/>
        <v>0</v>
      </c>
      <c r="L52" s="8">
        <f t="shared" si="20"/>
        <v>0.43000000000000005</v>
      </c>
      <c r="M52" s="8">
        <f t="shared" si="20"/>
        <v>2.08</v>
      </c>
      <c r="N52" s="8">
        <f t="shared" si="20"/>
        <v>2.44</v>
      </c>
      <c r="O52" s="8">
        <f t="shared" si="20"/>
        <v>0</v>
      </c>
      <c r="P52" s="8">
        <f t="shared" si="20"/>
        <v>4.3099999999999996</v>
      </c>
      <c r="Q52" s="8">
        <f t="shared" si="20"/>
        <v>0</v>
      </c>
      <c r="R52" s="8">
        <f t="shared" si="20"/>
        <v>0</v>
      </c>
      <c r="S52" s="8">
        <f t="shared" si="20"/>
        <v>0</v>
      </c>
      <c r="T52" s="8">
        <f t="shared" si="20"/>
        <v>0</v>
      </c>
      <c r="U52" s="8">
        <f t="shared" si="20"/>
        <v>0</v>
      </c>
      <c r="V52" s="8">
        <f t="shared" si="20"/>
        <v>0</v>
      </c>
      <c r="W52" s="8">
        <f t="shared" si="20"/>
        <v>0.06</v>
      </c>
      <c r="X52" s="8">
        <f t="shared" si="20"/>
        <v>35</v>
      </c>
      <c r="Y52" s="24"/>
      <c r="Z52" s="24"/>
      <c r="AA52" s="24"/>
      <c r="AB52" s="24"/>
      <c r="AC52" s="24"/>
    </row>
    <row r="53" spans="1:29" ht="11.25">
      <c r="A53" s="3" t="s">
        <v>40</v>
      </c>
      <c r="B53" s="57" t="s">
        <v>20</v>
      </c>
      <c r="C53" s="6" t="s">
        <v>183</v>
      </c>
      <c r="D53" s="6"/>
      <c r="E53" s="7">
        <v>0</v>
      </c>
      <c r="F53" s="7">
        <f t="shared" si="5"/>
        <v>0</v>
      </c>
      <c r="G53" s="8">
        <v>0</v>
      </c>
      <c r="H53" s="8">
        <v>0.15</v>
      </c>
      <c r="I53" s="8">
        <f>SUM(I54)</f>
        <v>0.15</v>
      </c>
      <c r="J53" s="8">
        <f t="shared" ref="J53:AC53" si="21">SUM(J54)</f>
        <v>0</v>
      </c>
      <c r="K53" s="8">
        <f t="shared" si="21"/>
        <v>0</v>
      </c>
      <c r="L53" s="8">
        <f t="shared" si="21"/>
        <v>0</v>
      </c>
      <c r="M53" s="8">
        <f t="shared" si="21"/>
        <v>0</v>
      </c>
      <c r="N53" s="8">
        <f t="shared" si="21"/>
        <v>0.15</v>
      </c>
      <c r="O53" s="8">
        <f t="shared" si="21"/>
        <v>0</v>
      </c>
      <c r="P53" s="8">
        <f t="shared" si="21"/>
        <v>0</v>
      </c>
      <c r="Q53" s="8">
        <f t="shared" si="21"/>
        <v>0</v>
      </c>
      <c r="R53" s="8">
        <f t="shared" si="21"/>
        <v>0</v>
      </c>
      <c r="S53" s="8">
        <f t="shared" si="21"/>
        <v>0</v>
      </c>
      <c r="T53" s="8">
        <f t="shared" si="21"/>
        <v>0</v>
      </c>
      <c r="U53" s="8">
        <f t="shared" si="21"/>
        <v>0</v>
      </c>
      <c r="V53" s="8">
        <f t="shared" si="21"/>
        <v>0</v>
      </c>
      <c r="W53" s="8">
        <f t="shared" si="21"/>
        <v>0</v>
      </c>
      <c r="X53" s="8">
        <f t="shared" si="21"/>
        <v>0</v>
      </c>
      <c r="Y53" s="8">
        <f t="shared" si="21"/>
        <v>0</v>
      </c>
      <c r="Z53" s="8">
        <f t="shared" si="21"/>
        <v>0</v>
      </c>
      <c r="AA53" s="15">
        <f t="shared" si="21"/>
        <v>0</v>
      </c>
      <c r="AB53" s="8">
        <f t="shared" si="21"/>
        <v>0</v>
      </c>
      <c r="AC53" s="8">
        <f t="shared" si="21"/>
        <v>0</v>
      </c>
    </row>
    <row r="54" spans="1:29" ht="15" customHeight="1">
      <c r="A54" s="4" t="s">
        <v>20</v>
      </c>
      <c r="B54" s="9">
        <f>MAX($B$9:B53)+1</f>
        <v>33</v>
      </c>
      <c r="C54" s="10" t="s">
        <v>184</v>
      </c>
      <c r="D54" s="11">
        <v>0</v>
      </c>
      <c r="E54" s="10" t="s">
        <v>44</v>
      </c>
      <c r="F54" s="10" t="str">
        <f t="shared" si="5"/>
        <v>Quế Trung</v>
      </c>
      <c r="G54" s="22">
        <v>0</v>
      </c>
      <c r="H54" s="12">
        <v>0.15</v>
      </c>
      <c r="I54" s="12">
        <v>0.15</v>
      </c>
      <c r="J54" s="12">
        <v>0</v>
      </c>
      <c r="K54" s="12">
        <v>0</v>
      </c>
      <c r="L54" s="12">
        <v>0</v>
      </c>
      <c r="M54" s="12">
        <v>0</v>
      </c>
      <c r="N54" s="12">
        <v>0.15</v>
      </c>
      <c r="O54" s="12">
        <v>0</v>
      </c>
      <c r="P54" s="12">
        <v>0</v>
      </c>
      <c r="Q54" s="12">
        <v>0</v>
      </c>
      <c r="R54" s="12">
        <v>0</v>
      </c>
      <c r="S54" s="12"/>
      <c r="T54" s="12">
        <v>0</v>
      </c>
      <c r="U54" s="12">
        <v>0</v>
      </c>
      <c r="V54" s="12">
        <v>0</v>
      </c>
      <c r="W54" s="12">
        <v>0</v>
      </c>
      <c r="X54" s="12">
        <v>0</v>
      </c>
      <c r="Y54" s="23">
        <v>0</v>
      </c>
      <c r="Z54" s="23" t="s">
        <v>185</v>
      </c>
      <c r="AA54" s="23" t="s">
        <v>186</v>
      </c>
      <c r="AB54" s="23" t="s">
        <v>57</v>
      </c>
      <c r="AC54" s="23"/>
    </row>
    <row r="55" spans="1:29" ht="15" customHeight="1">
      <c r="A55" s="3" t="s">
        <v>40</v>
      </c>
      <c r="B55" s="57" t="s">
        <v>21</v>
      </c>
      <c r="C55" s="6" t="s">
        <v>187</v>
      </c>
      <c r="D55" s="6"/>
      <c r="E55" s="7">
        <v>0</v>
      </c>
      <c r="F55" s="7">
        <f t="shared" si="5"/>
        <v>0</v>
      </c>
      <c r="G55" s="8">
        <v>0</v>
      </c>
      <c r="H55" s="8">
        <v>50.260000000000005</v>
      </c>
      <c r="I55" s="8">
        <f t="shared" ref="I55:X55" si="22">SUM(I56:I60)</f>
        <v>40.31</v>
      </c>
      <c r="J55" s="8">
        <f t="shared" si="22"/>
        <v>0</v>
      </c>
      <c r="K55" s="8">
        <f t="shared" si="22"/>
        <v>0</v>
      </c>
      <c r="L55" s="8">
        <f t="shared" si="22"/>
        <v>0</v>
      </c>
      <c r="M55" s="8">
        <f t="shared" si="22"/>
        <v>0</v>
      </c>
      <c r="N55" s="8">
        <f t="shared" si="22"/>
        <v>1</v>
      </c>
      <c r="O55" s="8">
        <f t="shared" si="22"/>
        <v>0</v>
      </c>
      <c r="P55" s="8">
        <f t="shared" si="22"/>
        <v>4.3099999999999996</v>
      </c>
      <c r="Q55" s="8">
        <f t="shared" si="22"/>
        <v>0</v>
      </c>
      <c r="R55" s="8">
        <f t="shared" si="22"/>
        <v>0</v>
      </c>
      <c r="S55" s="8">
        <f t="shared" si="22"/>
        <v>0</v>
      </c>
      <c r="T55" s="8">
        <f t="shared" si="22"/>
        <v>0</v>
      </c>
      <c r="U55" s="8">
        <f t="shared" si="22"/>
        <v>0</v>
      </c>
      <c r="V55" s="8">
        <f t="shared" si="22"/>
        <v>0</v>
      </c>
      <c r="W55" s="8">
        <f t="shared" si="22"/>
        <v>0</v>
      </c>
      <c r="X55" s="8">
        <f t="shared" si="22"/>
        <v>35</v>
      </c>
      <c r="Y55" s="8">
        <f t="shared" ref="Y55:AC55" si="23">SUM(Y56:Y60)</f>
        <v>0</v>
      </c>
      <c r="Z55" s="8">
        <f t="shared" si="23"/>
        <v>0</v>
      </c>
      <c r="AA55" s="15">
        <f t="shared" si="23"/>
        <v>0</v>
      </c>
      <c r="AB55" s="8">
        <f t="shared" si="23"/>
        <v>0</v>
      </c>
      <c r="AC55" s="8">
        <f t="shared" si="23"/>
        <v>0</v>
      </c>
    </row>
    <row r="56" spans="1:29" ht="15" customHeight="1">
      <c r="A56" s="4" t="s">
        <v>21</v>
      </c>
      <c r="B56" s="9">
        <f>MAX($B$9:B55)+1</f>
        <v>34</v>
      </c>
      <c r="C56" s="10" t="s">
        <v>194</v>
      </c>
      <c r="D56" s="11" t="s">
        <v>195</v>
      </c>
      <c r="E56" s="10" t="s">
        <v>196</v>
      </c>
      <c r="F56" s="10" t="str">
        <f>IF(D56=0,E56,CONCATENATE(D56,";"," ",E56))</f>
        <v>thôn Cẩm La; Quế Lâm</v>
      </c>
      <c r="G56" s="22">
        <v>0</v>
      </c>
      <c r="H56" s="12">
        <v>1</v>
      </c>
      <c r="I56" s="12">
        <v>1</v>
      </c>
      <c r="J56" s="12">
        <v>0</v>
      </c>
      <c r="K56" s="12">
        <v>0</v>
      </c>
      <c r="L56" s="12">
        <v>0</v>
      </c>
      <c r="M56" s="12">
        <v>0</v>
      </c>
      <c r="N56" s="12">
        <v>1</v>
      </c>
      <c r="O56" s="12">
        <v>0</v>
      </c>
      <c r="P56" s="12">
        <v>0</v>
      </c>
      <c r="Q56" s="12">
        <v>0</v>
      </c>
      <c r="R56" s="12">
        <v>0</v>
      </c>
      <c r="S56" s="12"/>
      <c r="T56" s="12">
        <v>0</v>
      </c>
      <c r="U56" s="12">
        <v>0</v>
      </c>
      <c r="V56" s="12">
        <v>0</v>
      </c>
      <c r="W56" s="12">
        <v>0</v>
      </c>
      <c r="X56" s="12">
        <v>0</v>
      </c>
      <c r="Y56" s="23">
        <v>0</v>
      </c>
      <c r="Z56" s="23" t="s">
        <v>197</v>
      </c>
      <c r="AA56" s="23" t="s">
        <v>197</v>
      </c>
      <c r="AB56" s="23" t="s">
        <v>198</v>
      </c>
      <c r="AC56" s="23"/>
    </row>
    <row r="57" spans="1:29" ht="15" customHeight="1">
      <c r="A57" s="4" t="s">
        <v>21</v>
      </c>
      <c r="B57" s="9">
        <f>MAX($B$9:B56)+1</f>
        <v>35</v>
      </c>
      <c r="C57" s="10" t="s">
        <v>189</v>
      </c>
      <c r="D57" s="11">
        <v>0</v>
      </c>
      <c r="E57" s="10" t="s">
        <v>44</v>
      </c>
      <c r="F57" s="10" t="str">
        <f>IF(D57=0,E57,CONCATENATE(D57,";"," ",E57))</f>
        <v>Quế Trung</v>
      </c>
      <c r="G57" s="22">
        <v>0</v>
      </c>
      <c r="H57" s="12">
        <v>35</v>
      </c>
      <c r="I57" s="12">
        <v>35</v>
      </c>
      <c r="J57" s="12">
        <v>0</v>
      </c>
      <c r="K57" s="12">
        <v>0</v>
      </c>
      <c r="L57" s="12">
        <v>0</v>
      </c>
      <c r="M57" s="12">
        <v>0</v>
      </c>
      <c r="N57" s="12">
        <v>0</v>
      </c>
      <c r="O57" s="12">
        <v>0</v>
      </c>
      <c r="P57" s="12">
        <v>0</v>
      </c>
      <c r="Q57" s="12">
        <v>0</v>
      </c>
      <c r="R57" s="12">
        <v>0</v>
      </c>
      <c r="S57" s="12"/>
      <c r="T57" s="12">
        <v>0</v>
      </c>
      <c r="U57" s="12">
        <v>0</v>
      </c>
      <c r="V57" s="12">
        <v>0</v>
      </c>
      <c r="W57" s="12">
        <v>0</v>
      </c>
      <c r="X57" s="12">
        <v>35</v>
      </c>
      <c r="Y57" s="23">
        <v>0</v>
      </c>
      <c r="Z57" s="23" t="s">
        <v>185</v>
      </c>
      <c r="AA57" s="23" t="s">
        <v>190</v>
      </c>
      <c r="AB57" s="23" t="s">
        <v>72</v>
      </c>
      <c r="AC57" s="23"/>
    </row>
    <row r="58" spans="1:29" ht="15" customHeight="1">
      <c r="A58" s="4" t="s">
        <v>21</v>
      </c>
      <c r="B58" s="9">
        <f>MAX($B$9:B57)+1</f>
        <v>36</v>
      </c>
      <c r="C58" s="10" t="s">
        <v>191</v>
      </c>
      <c r="D58" s="11" t="s">
        <v>192</v>
      </c>
      <c r="E58" s="10" t="s">
        <v>44</v>
      </c>
      <c r="F58" s="10" t="str">
        <f>IF(D58=0,E58,CONCATENATE(D58,";"," ",E58))</f>
        <v>thôn Trung Thượng; Quế Trung</v>
      </c>
      <c r="G58" s="22">
        <v>0</v>
      </c>
      <c r="H58" s="12">
        <v>0.06</v>
      </c>
      <c r="I58" s="12">
        <v>0.06</v>
      </c>
      <c r="J58" s="12">
        <v>0</v>
      </c>
      <c r="K58" s="12">
        <v>0</v>
      </c>
      <c r="L58" s="12">
        <v>0</v>
      </c>
      <c r="M58" s="12">
        <v>0</v>
      </c>
      <c r="N58" s="12">
        <v>0</v>
      </c>
      <c r="O58" s="12">
        <v>0</v>
      </c>
      <c r="P58" s="12">
        <v>0.06</v>
      </c>
      <c r="Q58" s="12">
        <v>0</v>
      </c>
      <c r="R58" s="12">
        <v>0</v>
      </c>
      <c r="S58" s="12"/>
      <c r="T58" s="12">
        <v>0</v>
      </c>
      <c r="U58" s="12">
        <v>0</v>
      </c>
      <c r="V58" s="12">
        <v>0</v>
      </c>
      <c r="W58" s="12">
        <v>0</v>
      </c>
      <c r="X58" s="12">
        <v>0</v>
      </c>
      <c r="Y58" s="23" t="s">
        <v>81</v>
      </c>
      <c r="Z58" s="23" t="s">
        <v>56</v>
      </c>
      <c r="AA58" s="23" t="s">
        <v>193</v>
      </c>
      <c r="AB58" s="23" t="s">
        <v>139</v>
      </c>
      <c r="AC58" s="23"/>
    </row>
    <row r="59" spans="1:29" ht="15" customHeight="1">
      <c r="A59" s="4" t="s">
        <v>21</v>
      </c>
      <c r="B59" s="9">
        <f>MAX($B$9:B58)+1</f>
        <v>37</v>
      </c>
      <c r="C59" s="10" t="s">
        <v>200</v>
      </c>
      <c r="D59" s="11" t="s">
        <v>199</v>
      </c>
      <c r="E59" s="10" t="s">
        <v>44</v>
      </c>
      <c r="F59" s="10" t="str">
        <f>IF(D59=0,E59,CONCATENATE(D59,";"," ",E59))</f>
        <v>thôn Trung An; Quế Trung</v>
      </c>
      <c r="G59" s="22">
        <v>0</v>
      </c>
      <c r="H59" s="12">
        <v>4</v>
      </c>
      <c r="I59" s="12">
        <v>4</v>
      </c>
      <c r="J59" s="12">
        <v>0</v>
      </c>
      <c r="K59" s="12">
        <v>0</v>
      </c>
      <c r="L59" s="12">
        <v>0</v>
      </c>
      <c r="M59" s="12">
        <v>0</v>
      </c>
      <c r="N59" s="12">
        <v>0</v>
      </c>
      <c r="O59" s="12">
        <v>0</v>
      </c>
      <c r="P59" s="12">
        <v>4</v>
      </c>
      <c r="Q59" s="12">
        <v>0</v>
      </c>
      <c r="R59" s="12">
        <v>0</v>
      </c>
      <c r="S59" s="12"/>
      <c r="T59" s="12">
        <v>0</v>
      </c>
      <c r="U59" s="12">
        <v>0</v>
      </c>
      <c r="V59" s="12">
        <v>0</v>
      </c>
      <c r="W59" s="12">
        <v>0</v>
      </c>
      <c r="X59" s="12">
        <v>0</v>
      </c>
      <c r="Y59" s="23" t="s">
        <v>201</v>
      </c>
      <c r="Z59" s="23" t="s">
        <v>188</v>
      </c>
      <c r="AA59" s="23" t="s">
        <v>188</v>
      </c>
      <c r="AB59" s="23" t="s">
        <v>72</v>
      </c>
      <c r="AC59" s="23"/>
    </row>
    <row r="60" spans="1:29" ht="15" customHeight="1">
      <c r="A60" s="4" t="s">
        <v>21</v>
      </c>
      <c r="B60" s="9">
        <f>MAX($B$9:B59)+1</f>
        <v>38</v>
      </c>
      <c r="C60" s="10" t="s">
        <v>252</v>
      </c>
      <c r="D60" s="11" t="s">
        <v>202</v>
      </c>
      <c r="E60" s="10" t="s">
        <v>44</v>
      </c>
      <c r="F60" s="10" t="str">
        <f>IF(D60=0,E60,CONCATENATE(D60,";"," ",E60))</f>
        <v>thôn Trung Phước 2; Quế Trung</v>
      </c>
      <c r="G60" s="22">
        <v>0</v>
      </c>
      <c r="H60" s="12">
        <v>0.2</v>
      </c>
      <c r="I60" s="12">
        <v>0.25</v>
      </c>
      <c r="J60" s="12">
        <v>0</v>
      </c>
      <c r="K60" s="12">
        <v>0</v>
      </c>
      <c r="L60" s="12">
        <v>0</v>
      </c>
      <c r="M60" s="12">
        <v>0</v>
      </c>
      <c r="N60" s="12">
        <v>0</v>
      </c>
      <c r="O60" s="12">
        <v>0</v>
      </c>
      <c r="P60" s="12">
        <v>0.25</v>
      </c>
      <c r="Q60" s="12">
        <v>0</v>
      </c>
      <c r="R60" s="12">
        <v>0</v>
      </c>
      <c r="S60" s="12"/>
      <c r="T60" s="12">
        <v>0</v>
      </c>
      <c r="U60" s="12">
        <v>0</v>
      </c>
      <c r="V60" s="12">
        <v>0</v>
      </c>
      <c r="W60" s="12"/>
      <c r="X60" s="12">
        <v>0</v>
      </c>
      <c r="Y60" s="23" t="s">
        <v>81</v>
      </c>
      <c r="Z60" s="23" t="s">
        <v>203</v>
      </c>
      <c r="AA60" s="23" t="s">
        <v>203</v>
      </c>
      <c r="AB60" s="23" t="s">
        <v>139</v>
      </c>
      <c r="AC60" s="23"/>
    </row>
    <row r="61" spans="1:29" ht="15" customHeight="1">
      <c r="A61" s="3" t="s">
        <v>40</v>
      </c>
      <c r="B61" s="57" t="s">
        <v>32</v>
      </c>
      <c r="C61" s="6" t="s">
        <v>124</v>
      </c>
      <c r="D61" s="6"/>
      <c r="E61" s="7">
        <v>0</v>
      </c>
      <c r="F61" s="7">
        <f t="shared" ref="F61:F70" si="24">IF(D61=0,E61,CONCATENATE(D61,";"," ",E61))</f>
        <v>0</v>
      </c>
      <c r="G61" s="8">
        <v>0</v>
      </c>
      <c r="H61" s="8">
        <v>3.8000000000000003</v>
      </c>
      <c r="I61" s="8">
        <f>SUM(I62:I68)</f>
        <v>3.8</v>
      </c>
      <c r="J61" s="8">
        <f t="shared" ref="J61:AC61" si="25">SUM(J62:J68)</f>
        <v>0</v>
      </c>
      <c r="K61" s="8">
        <f t="shared" si="25"/>
        <v>0</v>
      </c>
      <c r="L61" s="8">
        <f t="shared" si="25"/>
        <v>0.43000000000000005</v>
      </c>
      <c r="M61" s="8">
        <f t="shared" si="25"/>
        <v>2.08</v>
      </c>
      <c r="N61" s="8">
        <f t="shared" si="25"/>
        <v>1.29</v>
      </c>
      <c r="O61" s="8">
        <f t="shared" si="25"/>
        <v>0</v>
      </c>
      <c r="P61" s="8">
        <f t="shared" si="25"/>
        <v>0</v>
      </c>
      <c r="Q61" s="8">
        <f t="shared" si="25"/>
        <v>0</v>
      </c>
      <c r="R61" s="8">
        <f t="shared" si="25"/>
        <v>0</v>
      </c>
      <c r="S61" s="8">
        <f t="shared" si="25"/>
        <v>0</v>
      </c>
      <c r="T61" s="8">
        <f t="shared" si="25"/>
        <v>0</v>
      </c>
      <c r="U61" s="8">
        <f t="shared" si="25"/>
        <v>0</v>
      </c>
      <c r="V61" s="8">
        <f t="shared" si="25"/>
        <v>0</v>
      </c>
      <c r="W61" s="8">
        <f t="shared" si="25"/>
        <v>0</v>
      </c>
      <c r="X61" s="8">
        <f t="shared" si="25"/>
        <v>0</v>
      </c>
      <c r="Y61" s="8">
        <f t="shared" si="25"/>
        <v>0</v>
      </c>
      <c r="Z61" s="8">
        <f t="shared" si="25"/>
        <v>0</v>
      </c>
      <c r="AA61" s="15">
        <f t="shared" si="25"/>
        <v>0</v>
      </c>
      <c r="AB61" s="8">
        <f t="shared" si="25"/>
        <v>0</v>
      </c>
      <c r="AC61" s="8">
        <f t="shared" si="25"/>
        <v>0</v>
      </c>
    </row>
    <row r="62" spans="1:29" ht="15" customHeight="1">
      <c r="A62" s="4" t="s">
        <v>32</v>
      </c>
      <c r="B62" s="9">
        <f>MAX($B$9:B61)+1</f>
        <v>39</v>
      </c>
      <c r="C62" s="10" t="s">
        <v>204</v>
      </c>
      <c r="D62" s="11">
        <v>0</v>
      </c>
      <c r="E62" s="10" t="s">
        <v>206</v>
      </c>
      <c r="F62" s="10" t="str">
        <f t="shared" si="24"/>
        <v>Phước Ninh</v>
      </c>
      <c r="G62" s="22">
        <v>0</v>
      </c>
      <c r="H62" s="12">
        <v>0.6</v>
      </c>
      <c r="I62" s="12">
        <v>0.6</v>
      </c>
      <c r="J62" s="12">
        <v>0</v>
      </c>
      <c r="K62" s="12">
        <v>0</v>
      </c>
      <c r="L62" s="12">
        <v>0</v>
      </c>
      <c r="M62" s="12">
        <v>0.3</v>
      </c>
      <c r="N62" s="12">
        <v>0.3</v>
      </c>
      <c r="O62" s="12">
        <v>0</v>
      </c>
      <c r="P62" s="12">
        <v>0</v>
      </c>
      <c r="Q62" s="12">
        <v>0</v>
      </c>
      <c r="R62" s="12">
        <v>0</v>
      </c>
      <c r="S62" s="12"/>
      <c r="T62" s="12">
        <v>0</v>
      </c>
      <c r="U62" s="12">
        <v>0</v>
      </c>
      <c r="V62" s="12">
        <v>0</v>
      </c>
      <c r="W62" s="12">
        <v>0</v>
      </c>
      <c r="X62" s="12">
        <v>0</v>
      </c>
      <c r="Y62" s="23"/>
      <c r="Z62" s="23" t="s">
        <v>190</v>
      </c>
      <c r="AA62" s="23" t="s">
        <v>190</v>
      </c>
      <c r="AB62" s="23">
        <v>0</v>
      </c>
      <c r="AC62" s="23"/>
    </row>
    <row r="63" spans="1:29" ht="15" customHeight="1">
      <c r="A63" s="4" t="s">
        <v>32</v>
      </c>
      <c r="B63" s="9">
        <f>MAX($B$9:B62)+1</f>
        <v>40</v>
      </c>
      <c r="C63" s="10" t="s">
        <v>204</v>
      </c>
      <c r="D63" s="11">
        <v>0</v>
      </c>
      <c r="E63" s="10" t="s">
        <v>196</v>
      </c>
      <c r="F63" s="10" t="str">
        <f t="shared" si="24"/>
        <v>Quế Lâm</v>
      </c>
      <c r="G63" s="22">
        <v>0</v>
      </c>
      <c r="H63" s="12">
        <v>0.5</v>
      </c>
      <c r="I63" s="12">
        <v>0.5</v>
      </c>
      <c r="J63" s="12">
        <v>0</v>
      </c>
      <c r="K63" s="12">
        <v>0</v>
      </c>
      <c r="L63" s="12">
        <v>0</v>
      </c>
      <c r="M63" s="12">
        <v>0.3</v>
      </c>
      <c r="N63" s="12">
        <v>0.2</v>
      </c>
      <c r="O63" s="12">
        <v>0</v>
      </c>
      <c r="P63" s="12">
        <v>0</v>
      </c>
      <c r="Q63" s="12">
        <v>0</v>
      </c>
      <c r="R63" s="12">
        <v>0</v>
      </c>
      <c r="S63" s="12"/>
      <c r="T63" s="12">
        <v>0</v>
      </c>
      <c r="U63" s="12">
        <v>0</v>
      </c>
      <c r="V63" s="12">
        <v>0</v>
      </c>
      <c r="W63" s="12">
        <v>0</v>
      </c>
      <c r="X63" s="12">
        <v>0</v>
      </c>
      <c r="Y63" s="23"/>
      <c r="Z63" s="23" t="s">
        <v>190</v>
      </c>
      <c r="AA63" s="23" t="s">
        <v>190</v>
      </c>
      <c r="AB63" s="23">
        <v>0</v>
      </c>
      <c r="AC63" s="23"/>
    </row>
    <row r="64" spans="1:29" ht="15" customHeight="1">
      <c r="A64" s="4" t="s">
        <v>32</v>
      </c>
      <c r="B64" s="9">
        <f>MAX($B$9:B63)+1</f>
        <v>41</v>
      </c>
      <c r="C64" s="10" t="s">
        <v>204</v>
      </c>
      <c r="D64" s="11">
        <v>0</v>
      </c>
      <c r="E64" s="10" t="s">
        <v>89</v>
      </c>
      <c r="F64" s="10" t="str">
        <f t="shared" si="24"/>
        <v>Quế Lộc</v>
      </c>
      <c r="G64" s="22">
        <v>0</v>
      </c>
      <c r="H64" s="12">
        <v>0.48</v>
      </c>
      <c r="I64" s="12">
        <v>0.5</v>
      </c>
      <c r="J64" s="12">
        <v>0</v>
      </c>
      <c r="K64" s="12">
        <v>0</v>
      </c>
      <c r="L64" s="12">
        <v>0.33</v>
      </c>
      <c r="M64" s="12">
        <v>0.08</v>
      </c>
      <c r="N64" s="12">
        <v>0.09</v>
      </c>
      <c r="O64" s="12">
        <v>0</v>
      </c>
      <c r="P64" s="12">
        <v>0</v>
      </c>
      <c r="Q64" s="12">
        <v>0</v>
      </c>
      <c r="R64" s="12">
        <v>0</v>
      </c>
      <c r="S64" s="12"/>
      <c r="T64" s="12">
        <v>0</v>
      </c>
      <c r="U64" s="12">
        <v>0</v>
      </c>
      <c r="V64" s="12">
        <v>0</v>
      </c>
      <c r="W64" s="12">
        <v>0</v>
      </c>
      <c r="X64" s="12">
        <v>0</v>
      </c>
      <c r="Y64" s="23"/>
      <c r="Z64" s="23" t="s">
        <v>190</v>
      </c>
      <c r="AA64" s="23" t="s">
        <v>190</v>
      </c>
      <c r="AB64" s="23">
        <v>0</v>
      </c>
      <c r="AC64" s="23" t="s">
        <v>345</v>
      </c>
    </row>
    <row r="65" spans="1:29" ht="15" customHeight="1">
      <c r="A65" s="4" t="s">
        <v>32</v>
      </c>
      <c r="B65" s="9">
        <f>MAX($B$9:B64)+1</f>
        <v>42</v>
      </c>
      <c r="C65" s="10" t="s">
        <v>204</v>
      </c>
      <c r="D65" s="11">
        <v>0</v>
      </c>
      <c r="E65" s="10" t="s">
        <v>65</v>
      </c>
      <c r="F65" s="10" t="str">
        <f t="shared" si="24"/>
        <v>Quế Ninh</v>
      </c>
      <c r="G65" s="22">
        <v>0</v>
      </c>
      <c r="H65" s="12">
        <v>0.4</v>
      </c>
      <c r="I65" s="12">
        <v>0.6</v>
      </c>
      <c r="J65" s="12">
        <v>0</v>
      </c>
      <c r="K65" s="12">
        <v>0</v>
      </c>
      <c r="L65" s="12">
        <v>0</v>
      </c>
      <c r="M65" s="12">
        <v>0.4</v>
      </c>
      <c r="N65" s="12">
        <v>0.2</v>
      </c>
      <c r="O65" s="12">
        <v>0</v>
      </c>
      <c r="P65" s="12">
        <v>0</v>
      </c>
      <c r="Q65" s="12">
        <v>0</v>
      </c>
      <c r="R65" s="12">
        <v>0</v>
      </c>
      <c r="S65" s="12"/>
      <c r="T65" s="12">
        <v>0</v>
      </c>
      <c r="U65" s="12">
        <v>0</v>
      </c>
      <c r="V65" s="12">
        <v>0</v>
      </c>
      <c r="W65" s="12">
        <v>0</v>
      </c>
      <c r="X65" s="12">
        <v>0</v>
      </c>
      <c r="Y65" s="23"/>
      <c r="Z65" s="23" t="s">
        <v>190</v>
      </c>
      <c r="AA65" s="23" t="s">
        <v>190</v>
      </c>
      <c r="AB65" s="23">
        <v>0</v>
      </c>
      <c r="AC65" s="23" t="s">
        <v>346</v>
      </c>
    </row>
    <row r="66" spans="1:29" ht="15" customHeight="1">
      <c r="A66" s="4" t="s">
        <v>32</v>
      </c>
      <c r="B66" s="9">
        <f>MAX($B$9:B65)+1</f>
        <v>43</v>
      </c>
      <c r="C66" s="10" t="s">
        <v>204</v>
      </c>
      <c r="D66" s="11">
        <v>0</v>
      </c>
      <c r="E66" s="10" t="s">
        <v>205</v>
      </c>
      <c r="F66" s="10" t="str">
        <f t="shared" si="24"/>
        <v>Quế Phước</v>
      </c>
      <c r="G66" s="22">
        <v>0</v>
      </c>
      <c r="H66" s="12">
        <v>0.32</v>
      </c>
      <c r="I66" s="12">
        <v>0.4</v>
      </c>
      <c r="J66" s="12">
        <v>0</v>
      </c>
      <c r="K66" s="12">
        <v>0</v>
      </c>
      <c r="L66" s="12">
        <v>0</v>
      </c>
      <c r="M66" s="12">
        <v>0.3</v>
      </c>
      <c r="N66" s="12">
        <v>0.1</v>
      </c>
      <c r="O66" s="12">
        <v>0</v>
      </c>
      <c r="P66" s="12">
        <v>0</v>
      </c>
      <c r="Q66" s="12">
        <v>0</v>
      </c>
      <c r="R66" s="12">
        <v>0</v>
      </c>
      <c r="S66" s="12"/>
      <c r="T66" s="12">
        <v>0</v>
      </c>
      <c r="U66" s="12">
        <v>0</v>
      </c>
      <c r="V66" s="12">
        <v>0</v>
      </c>
      <c r="W66" s="12">
        <v>0</v>
      </c>
      <c r="X66" s="12">
        <v>0</v>
      </c>
      <c r="Y66" s="23"/>
      <c r="Z66" s="23" t="s">
        <v>190</v>
      </c>
      <c r="AA66" s="23" t="s">
        <v>190</v>
      </c>
      <c r="AB66" s="23">
        <v>0</v>
      </c>
      <c r="AC66" s="23" t="s">
        <v>347</v>
      </c>
    </row>
    <row r="67" spans="1:29" ht="15" customHeight="1">
      <c r="A67" s="4" t="s">
        <v>32</v>
      </c>
      <c r="B67" s="9">
        <f>MAX($B$9:B66)+1</f>
        <v>44</v>
      </c>
      <c r="C67" s="10" t="s">
        <v>204</v>
      </c>
      <c r="D67" s="11">
        <v>0</v>
      </c>
      <c r="E67" s="10" t="s">
        <v>44</v>
      </c>
      <c r="F67" s="10" t="str">
        <f t="shared" si="24"/>
        <v>Quế Trung</v>
      </c>
      <c r="G67" s="22">
        <v>0</v>
      </c>
      <c r="H67" s="12">
        <v>1</v>
      </c>
      <c r="I67" s="12">
        <v>0.7</v>
      </c>
      <c r="J67" s="12">
        <v>0</v>
      </c>
      <c r="K67" s="12">
        <v>0</v>
      </c>
      <c r="L67" s="12">
        <v>0</v>
      </c>
      <c r="M67" s="12">
        <v>0.5</v>
      </c>
      <c r="N67" s="12">
        <v>0.2</v>
      </c>
      <c r="O67" s="12">
        <v>0</v>
      </c>
      <c r="P67" s="12"/>
      <c r="Q67" s="12">
        <v>0</v>
      </c>
      <c r="R67" s="12">
        <v>0</v>
      </c>
      <c r="S67" s="12"/>
      <c r="T67" s="12">
        <v>0</v>
      </c>
      <c r="U67" s="12">
        <v>0</v>
      </c>
      <c r="V67" s="12">
        <v>0</v>
      </c>
      <c r="W67" s="12">
        <v>0</v>
      </c>
      <c r="X67" s="12">
        <v>0</v>
      </c>
      <c r="Y67" s="23"/>
      <c r="Z67" s="23" t="s">
        <v>190</v>
      </c>
      <c r="AA67" s="23" t="s">
        <v>190</v>
      </c>
      <c r="AB67" s="23">
        <v>0</v>
      </c>
      <c r="AC67" s="23"/>
    </row>
    <row r="68" spans="1:29" ht="15" customHeight="1">
      <c r="A68" s="4" t="s">
        <v>32</v>
      </c>
      <c r="B68" s="9">
        <f>MAX($B$9:B67)+1</f>
        <v>45</v>
      </c>
      <c r="C68" s="10" t="s">
        <v>204</v>
      </c>
      <c r="D68" s="11">
        <v>0</v>
      </c>
      <c r="E68" s="10" t="s">
        <v>102</v>
      </c>
      <c r="F68" s="10" t="str">
        <f t="shared" si="24"/>
        <v>Sơn Viên</v>
      </c>
      <c r="G68" s="22">
        <v>0</v>
      </c>
      <c r="H68" s="12">
        <v>0.5</v>
      </c>
      <c r="I68" s="12">
        <v>0.5</v>
      </c>
      <c r="J68" s="12">
        <v>0</v>
      </c>
      <c r="K68" s="12">
        <v>0</v>
      </c>
      <c r="L68" s="12">
        <v>0.1</v>
      </c>
      <c r="M68" s="12">
        <v>0.2</v>
      </c>
      <c r="N68" s="12">
        <v>0.2</v>
      </c>
      <c r="O68" s="12">
        <v>0</v>
      </c>
      <c r="P68" s="12">
        <v>0</v>
      </c>
      <c r="Q68" s="12">
        <v>0</v>
      </c>
      <c r="R68" s="12">
        <v>0</v>
      </c>
      <c r="S68" s="12"/>
      <c r="T68" s="12">
        <v>0</v>
      </c>
      <c r="U68" s="12">
        <v>0</v>
      </c>
      <c r="V68" s="12">
        <v>0</v>
      </c>
      <c r="W68" s="12">
        <v>0</v>
      </c>
      <c r="X68" s="12">
        <v>0</v>
      </c>
      <c r="Y68" s="23"/>
      <c r="Z68" s="23" t="s">
        <v>190</v>
      </c>
      <c r="AA68" s="23" t="s">
        <v>190</v>
      </c>
      <c r="AB68" s="23">
        <v>0</v>
      </c>
      <c r="AC68" s="23"/>
    </row>
    <row r="69" spans="1:29" ht="15" customHeight="1">
      <c r="A69" s="3" t="s">
        <v>40</v>
      </c>
      <c r="B69" s="57" t="s">
        <v>35</v>
      </c>
      <c r="C69" s="6" t="s">
        <v>41</v>
      </c>
      <c r="D69" s="6"/>
      <c r="E69" s="7">
        <v>0</v>
      </c>
      <c r="F69" s="7">
        <f t="shared" si="24"/>
        <v>0</v>
      </c>
      <c r="G69" s="8">
        <v>0</v>
      </c>
      <c r="H69" s="8">
        <v>0.06</v>
      </c>
      <c r="I69" s="8">
        <f t="shared" ref="I69:AC69" si="26">SUM(I70:I70)</f>
        <v>0.06</v>
      </c>
      <c r="J69" s="8">
        <f t="shared" si="26"/>
        <v>0</v>
      </c>
      <c r="K69" s="8">
        <f t="shared" si="26"/>
        <v>0</v>
      </c>
      <c r="L69" s="8">
        <f t="shared" si="26"/>
        <v>0</v>
      </c>
      <c r="M69" s="8">
        <f t="shared" si="26"/>
        <v>0</v>
      </c>
      <c r="N69" s="8">
        <f t="shared" si="26"/>
        <v>0</v>
      </c>
      <c r="O69" s="8">
        <f t="shared" si="26"/>
        <v>0</v>
      </c>
      <c r="P69" s="8">
        <f t="shared" si="26"/>
        <v>0</v>
      </c>
      <c r="Q69" s="8">
        <f t="shared" si="26"/>
        <v>0</v>
      </c>
      <c r="R69" s="8">
        <f t="shared" si="26"/>
        <v>0</v>
      </c>
      <c r="S69" s="8">
        <f t="shared" si="26"/>
        <v>0</v>
      </c>
      <c r="T69" s="8">
        <f t="shared" si="26"/>
        <v>0</v>
      </c>
      <c r="U69" s="8">
        <f t="shared" si="26"/>
        <v>0</v>
      </c>
      <c r="V69" s="8">
        <f t="shared" si="26"/>
        <v>0</v>
      </c>
      <c r="W69" s="8">
        <f t="shared" si="26"/>
        <v>0.06</v>
      </c>
      <c r="X69" s="8">
        <f t="shared" si="26"/>
        <v>0</v>
      </c>
      <c r="Y69" s="8">
        <f t="shared" si="26"/>
        <v>0</v>
      </c>
      <c r="Z69" s="8">
        <f t="shared" si="26"/>
        <v>0</v>
      </c>
      <c r="AA69" s="15">
        <f t="shared" si="26"/>
        <v>0</v>
      </c>
      <c r="AB69" s="8">
        <f t="shared" si="26"/>
        <v>0</v>
      </c>
      <c r="AC69" s="8">
        <f t="shared" si="26"/>
        <v>0</v>
      </c>
    </row>
    <row r="70" spans="1:29" ht="15" customHeight="1">
      <c r="A70" s="4" t="s">
        <v>35</v>
      </c>
      <c r="B70" s="9">
        <f>MAX($B$9:B69)+1</f>
        <v>46</v>
      </c>
      <c r="C70" s="10" t="s">
        <v>207</v>
      </c>
      <c r="D70" s="11" t="s">
        <v>202</v>
      </c>
      <c r="E70" s="10" t="s">
        <v>44</v>
      </c>
      <c r="F70" s="10" t="str">
        <f t="shared" si="24"/>
        <v>thôn Trung Phước 2; Quế Trung</v>
      </c>
      <c r="G70" s="22">
        <v>0</v>
      </c>
      <c r="H70" s="12">
        <v>0.06</v>
      </c>
      <c r="I70" s="12">
        <v>0.06</v>
      </c>
      <c r="J70" s="12">
        <v>0</v>
      </c>
      <c r="K70" s="12">
        <v>0</v>
      </c>
      <c r="L70" s="12">
        <v>0</v>
      </c>
      <c r="M70" s="12">
        <v>0</v>
      </c>
      <c r="N70" s="12">
        <v>0</v>
      </c>
      <c r="O70" s="12">
        <v>0</v>
      </c>
      <c r="P70" s="12">
        <v>0</v>
      </c>
      <c r="Q70" s="12">
        <v>0</v>
      </c>
      <c r="R70" s="12">
        <v>0</v>
      </c>
      <c r="S70" s="12"/>
      <c r="T70" s="12">
        <v>0</v>
      </c>
      <c r="U70" s="12">
        <v>0</v>
      </c>
      <c r="V70" s="12">
        <v>0</v>
      </c>
      <c r="W70" s="12">
        <v>0.06</v>
      </c>
      <c r="X70" s="12">
        <v>0</v>
      </c>
      <c r="Y70" s="23">
        <v>0</v>
      </c>
      <c r="Z70" s="23" t="s">
        <v>208</v>
      </c>
      <c r="AA70" s="23" t="s">
        <v>208</v>
      </c>
      <c r="AB70" s="23" t="s">
        <v>157</v>
      </c>
      <c r="AC70" s="23"/>
    </row>
  </sheetData>
  <autoFilter ref="A3:AC70"/>
  <mergeCells count="1">
    <mergeCell ref="I1:X1"/>
  </mergeCells>
  <pageMargins left="1.01" right="0.18" top="0.23" bottom="0.49" header="0.24" footer="0.21"/>
  <pageSetup paperSize="8" scale="95" orientation="landscape" r:id="rId1"/>
  <headerFooter alignWithMargins="0">
    <oddFooter>&amp;C&amp;8Page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Zeros="0" topLeftCell="A3" zoomScaleNormal="100" workbookViewId="0">
      <pane xSplit="4" ySplit="2" topLeftCell="E11" activePane="bottomRight" state="frozen"/>
      <selection activeCell="A3" sqref="A3"/>
      <selection pane="topRight" activeCell="J3" sqref="J3"/>
      <selection pane="bottomLeft" activeCell="A5" sqref="A5"/>
      <selection pane="bottomRight" activeCell="C26" sqref="C26"/>
    </sheetView>
  </sheetViews>
  <sheetFormatPr defaultColWidth="10" defaultRowHeight="15" customHeight="1"/>
  <cols>
    <col min="1" max="1" width="4.75" style="40" customWidth="1"/>
    <col min="2" max="2" width="37.375" style="41" customWidth="1"/>
    <col min="3" max="3" width="15" style="43" customWidth="1"/>
    <col min="4" max="4" width="8.5" style="45" customWidth="1"/>
    <col min="5" max="5" width="10.75" style="48" customWidth="1"/>
    <col min="6" max="6" width="6.875" style="38" customWidth="1"/>
    <col min="7" max="7" width="7.25" style="39" customWidth="1"/>
    <col min="8" max="8" width="16.625" style="38" customWidth="1"/>
    <col min="9" max="29" width="3.25" style="38" customWidth="1"/>
    <col min="30" max="16384" width="10" style="38"/>
  </cols>
  <sheetData>
    <row r="1" spans="1:8" ht="11.25">
      <c r="A1" s="16"/>
      <c r="B1" s="16"/>
      <c r="C1" s="16"/>
      <c r="D1" s="103"/>
      <c r="E1" s="35"/>
    </row>
    <row r="2" spans="1:8" ht="29.25" customHeight="1">
      <c r="A2" s="139" t="s">
        <v>209</v>
      </c>
      <c r="B2" s="138" t="s">
        <v>210</v>
      </c>
      <c r="C2" s="135" t="s">
        <v>211</v>
      </c>
      <c r="D2" s="140" t="s">
        <v>4</v>
      </c>
      <c r="E2" s="135" t="s">
        <v>9</v>
      </c>
      <c r="F2" s="147" t="s">
        <v>232</v>
      </c>
      <c r="G2" s="147"/>
      <c r="H2" s="147" t="s">
        <v>9</v>
      </c>
    </row>
    <row r="3" spans="1:8" ht="31.5" customHeight="1">
      <c r="A3" s="139"/>
      <c r="B3" s="138"/>
      <c r="C3" s="135"/>
      <c r="D3" s="140"/>
      <c r="E3" s="136"/>
      <c r="F3" s="98" t="s">
        <v>236</v>
      </c>
      <c r="G3" s="99" t="s">
        <v>237</v>
      </c>
      <c r="H3" s="147"/>
    </row>
    <row r="4" spans="1:8" ht="38.25" customHeight="1">
      <c r="A4" s="5" t="s">
        <v>225</v>
      </c>
      <c r="B4" s="102" t="s">
        <v>226</v>
      </c>
      <c r="C4" s="100"/>
      <c r="D4" s="50">
        <v>8.75</v>
      </c>
      <c r="E4" s="50"/>
      <c r="F4" s="50">
        <f>SUM(F5,F6)</f>
        <v>8.75</v>
      </c>
      <c r="G4" s="50"/>
      <c r="H4" s="35"/>
    </row>
    <row r="5" spans="1:8" ht="25.5" customHeight="1">
      <c r="A5" s="101" t="s">
        <v>213</v>
      </c>
      <c r="B5" s="21" t="s">
        <v>214</v>
      </c>
      <c r="C5" s="100"/>
      <c r="D5" s="50"/>
      <c r="E5" s="51"/>
      <c r="F5" s="61"/>
      <c r="G5" s="62"/>
      <c r="H5" s="35"/>
    </row>
    <row r="6" spans="1:8" ht="25.5" customHeight="1">
      <c r="A6" s="101" t="s">
        <v>215</v>
      </c>
      <c r="B6" s="21" t="s">
        <v>223</v>
      </c>
      <c r="C6" s="100"/>
      <c r="D6" s="50">
        <v>8.75</v>
      </c>
      <c r="E6" s="50"/>
      <c r="F6" s="50">
        <f>SUM(F7,F23)</f>
        <v>8.75</v>
      </c>
      <c r="G6" s="50">
        <f t="shared" ref="G6" si="0">SUM(G7,G23)</f>
        <v>200</v>
      </c>
      <c r="H6" s="35"/>
    </row>
    <row r="7" spans="1:8" ht="16.5" customHeight="1">
      <c r="A7" s="101" t="s">
        <v>216</v>
      </c>
      <c r="B7" s="21" t="s">
        <v>224</v>
      </c>
      <c r="C7" s="100"/>
      <c r="D7" s="50">
        <v>8.75</v>
      </c>
      <c r="E7" s="50"/>
      <c r="F7" s="50">
        <f>SUM(F8,F20)</f>
        <v>8.75</v>
      </c>
      <c r="G7" s="50">
        <f t="shared" ref="G7" si="1">SUM(G8,G20)</f>
        <v>200</v>
      </c>
      <c r="H7" s="35"/>
    </row>
    <row r="8" spans="1:8" ht="9.75" customHeight="1">
      <c r="A8" s="101" t="s">
        <v>217</v>
      </c>
      <c r="B8" s="21" t="s">
        <v>218</v>
      </c>
      <c r="C8" s="100"/>
      <c r="D8" s="50">
        <v>6.3999999999999995</v>
      </c>
      <c r="E8" s="50"/>
      <c r="F8" s="50">
        <f t="shared" ref="F8:G8" si="2">SUM(F9,F12,F14,F18)</f>
        <v>6.3999999999999995</v>
      </c>
      <c r="G8" s="50">
        <f t="shared" si="2"/>
        <v>200</v>
      </c>
      <c r="H8" s="35"/>
    </row>
    <row r="9" spans="1:8" s="36" customFormat="1" ht="15" customHeight="1">
      <c r="A9" s="101" t="s">
        <v>22</v>
      </c>
      <c r="B9" s="6" t="s">
        <v>50</v>
      </c>
      <c r="C9" s="7">
        <v>0</v>
      </c>
      <c r="D9" s="8">
        <v>5.14</v>
      </c>
      <c r="E9" s="8">
        <f>SUM(E10:E11)</f>
        <v>0</v>
      </c>
      <c r="F9" s="8">
        <f t="shared" ref="F9:G9" si="3">SUM(F10:F11)</f>
        <v>5.14</v>
      </c>
      <c r="G9" s="8">
        <f t="shared" si="3"/>
        <v>200</v>
      </c>
      <c r="H9" s="35"/>
    </row>
    <row r="10" spans="1:8" s="36" customFormat="1" ht="15" customHeight="1">
      <c r="A10" s="9">
        <v>1</v>
      </c>
      <c r="B10" s="10" t="s">
        <v>67</v>
      </c>
      <c r="C10" s="10" t="s">
        <v>65</v>
      </c>
      <c r="D10" s="12">
        <v>0.14000000000000001</v>
      </c>
      <c r="E10" s="22" t="s">
        <v>49</v>
      </c>
      <c r="F10" s="12">
        <v>0.14000000000000001</v>
      </c>
      <c r="G10" s="62">
        <f>F10/D10*100</f>
        <v>100</v>
      </c>
      <c r="H10" s="35"/>
    </row>
    <row r="11" spans="1:8" s="36" customFormat="1" ht="15" customHeight="1">
      <c r="A11" s="9">
        <v>2</v>
      </c>
      <c r="B11" s="10" t="s">
        <v>228</v>
      </c>
      <c r="C11" s="10" t="s">
        <v>44</v>
      </c>
      <c r="D11" s="12">
        <v>5</v>
      </c>
      <c r="E11" s="22" t="s">
        <v>49</v>
      </c>
      <c r="F11" s="12">
        <v>5</v>
      </c>
      <c r="G11" s="62">
        <f>F11/D11*100</f>
        <v>100</v>
      </c>
      <c r="H11" s="35"/>
    </row>
    <row r="12" spans="1:8" s="36" customFormat="1" ht="15" customHeight="1">
      <c r="A12" s="101" t="s">
        <v>26</v>
      </c>
      <c r="B12" s="6" t="s">
        <v>86</v>
      </c>
      <c r="C12" s="7">
        <v>0</v>
      </c>
      <c r="D12" s="8">
        <v>0.3</v>
      </c>
      <c r="E12" s="8">
        <f>SUM(E13:E13)</f>
        <v>0</v>
      </c>
      <c r="F12" s="8">
        <f>SUM(F13:F13)</f>
        <v>0.3</v>
      </c>
      <c r="G12" s="8"/>
      <c r="H12" s="35"/>
    </row>
    <row r="13" spans="1:8" s="36" customFormat="1" ht="15" customHeight="1">
      <c r="A13" s="9">
        <v>3</v>
      </c>
      <c r="B13" s="10" t="s">
        <v>91</v>
      </c>
      <c r="C13" s="10" t="s">
        <v>89</v>
      </c>
      <c r="D13" s="12">
        <v>0.3</v>
      </c>
      <c r="E13" s="22" t="s">
        <v>49</v>
      </c>
      <c r="F13" s="12">
        <v>0.3</v>
      </c>
      <c r="G13" s="62">
        <f>F13/D13*100</f>
        <v>100</v>
      </c>
      <c r="H13" s="35"/>
    </row>
    <row r="14" spans="1:8" ht="15" customHeight="1">
      <c r="A14" s="101" t="s">
        <v>27</v>
      </c>
      <c r="B14" s="6" t="s">
        <v>93</v>
      </c>
      <c r="C14" s="7">
        <v>0</v>
      </c>
      <c r="D14" s="8">
        <v>0.66</v>
      </c>
      <c r="E14" s="8">
        <f t="shared" ref="E14:F14" si="4">SUM(E15:E17)</f>
        <v>0</v>
      </c>
      <c r="F14" s="8">
        <f t="shared" si="4"/>
        <v>0.66</v>
      </c>
      <c r="G14" s="8"/>
      <c r="H14" s="35"/>
    </row>
    <row r="15" spans="1:8" s="36" customFormat="1" ht="15" customHeight="1">
      <c r="A15" s="9">
        <v>4</v>
      </c>
      <c r="B15" s="10" t="s">
        <v>94</v>
      </c>
      <c r="C15" s="10" t="s">
        <v>44</v>
      </c>
      <c r="D15" s="12">
        <v>0.14000000000000001</v>
      </c>
      <c r="E15" s="22" t="s">
        <v>49</v>
      </c>
      <c r="F15" s="12">
        <v>0.14000000000000001</v>
      </c>
      <c r="G15" s="62">
        <f>F15/D15*100</f>
        <v>100</v>
      </c>
      <c r="H15" s="35" t="s">
        <v>247</v>
      </c>
    </row>
    <row r="16" spans="1:8" ht="15" customHeight="1">
      <c r="A16" s="9">
        <v>5</v>
      </c>
      <c r="B16" s="10" t="s">
        <v>99</v>
      </c>
      <c r="C16" s="10" t="s">
        <v>65</v>
      </c>
      <c r="D16" s="12">
        <v>0.27</v>
      </c>
      <c r="E16" s="22" t="s">
        <v>49</v>
      </c>
      <c r="F16" s="12">
        <v>0.27</v>
      </c>
      <c r="G16" s="62">
        <f>F16/D16*100</f>
        <v>100</v>
      </c>
      <c r="H16" s="35"/>
    </row>
    <row r="17" spans="1:19" s="36" customFormat="1" ht="15" customHeight="1">
      <c r="A17" s="9">
        <v>6</v>
      </c>
      <c r="B17" s="10" t="s">
        <v>101</v>
      </c>
      <c r="C17" s="10" t="s">
        <v>102</v>
      </c>
      <c r="D17" s="12">
        <v>0.25</v>
      </c>
      <c r="E17" s="22" t="s">
        <v>49</v>
      </c>
      <c r="F17" s="12">
        <v>0.25</v>
      </c>
      <c r="G17" s="62">
        <f>F17/D17*100</f>
        <v>100</v>
      </c>
      <c r="H17" s="35" t="s">
        <v>247</v>
      </c>
    </row>
    <row r="18" spans="1:19" ht="15" customHeight="1">
      <c r="A18" s="101" t="s">
        <v>28</v>
      </c>
      <c r="B18" s="6" t="s">
        <v>104</v>
      </c>
      <c r="C18" s="7">
        <v>0</v>
      </c>
      <c r="D18" s="8">
        <v>0.3</v>
      </c>
      <c r="E18" s="8">
        <f>SUM(E19:E19)</f>
        <v>0</v>
      </c>
      <c r="F18" s="8">
        <f>SUM(F19:F19)</f>
        <v>0.3</v>
      </c>
      <c r="G18" s="8"/>
      <c r="H18" s="35"/>
    </row>
    <row r="19" spans="1:19" ht="15" customHeight="1">
      <c r="A19" s="9">
        <v>7</v>
      </c>
      <c r="B19" s="10" t="s">
        <v>108</v>
      </c>
      <c r="C19" s="10" t="s">
        <v>89</v>
      </c>
      <c r="D19" s="12">
        <v>0.3</v>
      </c>
      <c r="E19" s="22" t="s">
        <v>49</v>
      </c>
      <c r="F19" s="12">
        <v>0.3</v>
      </c>
      <c r="G19" s="62">
        <f>F19/D19*100</f>
        <v>100</v>
      </c>
      <c r="H19" s="35"/>
    </row>
    <row r="20" spans="1:19" s="36" customFormat="1" ht="15" customHeight="1">
      <c r="A20" s="101" t="s">
        <v>219</v>
      </c>
      <c r="B20" s="21" t="s">
        <v>220</v>
      </c>
      <c r="C20" s="13"/>
      <c r="D20" s="8">
        <v>2.35</v>
      </c>
      <c r="E20" s="8"/>
      <c r="F20" s="8">
        <f>SUM(F21)</f>
        <v>2.35</v>
      </c>
      <c r="G20" s="8"/>
      <c r="H20" s="35"/>
    </row>
    <row r="21" spans="1:19" ht="15" customHeight="1">
      <c r="A21" s="101" t="s">
        <v>22</v>
      </c>
      <c r="B21" s="6" t="s">
        <v>50</v>
      </c>
      <c r="C21" s="7">
        <v>0</v>
      </c>
      <c r="D21" s="8">
        <v>2.35</v>
      </c>
      <c r="E21" s="8">
        <f t="shared" ref="E21:F21" si="5">SUM(E22)</f>
        <v>0</v>
      </c>
      <c r="F21" s="8">
        <f t="shared" si="5"/>
        <v>2.35</v>
      </c>
      <c r="G21" s="8"/>
      <c r="H21" s="35"/>
    </row>
    <row r="22" spans="1:19" ht="15" customHeight="1">
      <c r="A22" s="9">
        <v>8</v>
      </c>
      <c r="B22" s="10" t="s">
        <v>164</v>
      </c>
      <c r="C22" s="10" t="s">
        <v>165</v>
      </c>
      <c r="D22" s="12">
        <v>2.35</v>
      </c>
      <c r="E22" s="22" t="s">
        <v>49</v>
      </c>
      <c r="F22" s="12">
        <v>2.35</v>
      </c>
      <c r="G22" s="62">
        <f>F22/D22*100</f>
        <v>100</v>
      </c>
      <c r="H22" s="35"/>
    </row>
    <row r="23" spans="1:19" s="36" customFormat="1" ht="15" customHeight="1">
      <c r="A23" s="14" t="s">
        <v>221</v>
      </c>
      <c r="B23" s="13" t="s">
        <v>222</v>
      </c>
      <c r="C23" s="13"/>
      <c r="D23" s="8"/>
      <c r="E23" s="8"/>
      <c r="F23" s="8"/>
      <c r="G23" s="8"/>
      <c r="H23" s="35"/>
    </row>
    <row r="25" spans="1:19" s="46" customFormat="1" ht="15" customHeight="1">
      <c r="A25" s="40"/>
      <c r="B25" s="41"/>
      <c r="C25" s="43"/>
      <c r="D25" s="45"/>
      <c r="E25" s="68"/>
      <c r="F25" s="39"/>
      <c r="G25" s="39"/>
      <c r="H25" s="38"/>
      <c r="I25" s="38"/>
      <c r="J25" s="38"/>
      <c r="K25" s="38"/>
      <c r="L25" s="38"/>
      <c r="M25" s="38"/>
      <c r="N25" s="38"/>
      <c r="O25" s="38"/>
      <c r="P25" s="38"/>
      <c r="Q25" s="38"/>
      <c r="R25" s="38"/>
      <c r="S25" s="38"/>
    </row>
    <row r="26" spans="1:19" ht="15" customHeight="1">
      <c r="E26" s="68"/>
      <c r="F26" s="39"/>
    </row>
    <row r="27" spans="1:19" ht="15" customHeight="1">
      <c r="E27" s="68"/>
      <c r="F27" s="39"/>
    </row>
  </sheetData>
  <autoFilter ref="A4:S23"/>
  <mergeCells count="7">
    <mergeCell ref="H2:H3"/>
    <mergeCell ref="A2:A3"/>
    <mergeCell ref="B2:B3"/>
    <mergeCell ref="C2:C3"/>
    <mergeCell ref="D2:D3"/>
    <mergeCell ref="E2:E3"/>
    <mergeCell ref="F2:G2"/>
  </mergeCells>
  <pageMargins left="1.01" right="0.18" top="0.23" bottom="0.49" header="0.24" footer="0.21"/>
  <pageSetup paperSize="8" scale="95" orientation="landscape" r:id="rId1"/>
  <headerFooter alignWithMargins="0">
    <oddFooter>&amp;C&amp;8Page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ĐK2019</vt:lpstr>
      <vt:lpstr>Rasoat</vt:lpstr>
      <vt:lpstr>KQTH2018</vt:lpstr>
      <vt:lpstr>2018 chuyen sang 2019</vt:lpstr>
      <vt:lpstr>Xong2018</vt:lpstr>
      <vt:lpstr>'2018 chuyen sang 2019'!Print_Titles</vt:lpstr>
      <vt:lpstr>ĐK2019!Print_Titles</vt:lpstr>
      <vt:lpstr>KQTH2018!Print_Titles</vt:lpstr>
      <vt:lpstr>Rasoat!Print_Titles</vt:lpstr>
      <vt:lpstr>Xong2018!Print_Titles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Ech Con</cp:lastModifiedBy>
  <dcterms:created xsi:type="dcterms:W3CDTF">2018-01-24T13:34:10Z</dcterms:created>
  <dcterms:modified xsi:type="dcterms:W3CDTF">2019-12-18T01:04:36Z</dcterms:modified>
</cp:coreProperties>
</file>